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farkas\AppData\Local\Microsoft\Windows\INetCache\Content.Outlook\FJMCMPEM\"/>
    </mc:Choice>
  </mc:AlternateContent>
  <xr:revisionPtr revIDLastSave="0" documentId="13_ncr:1_{BD457D86-AAC7-4C55-BCAC-A55008990CB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rihodi i rashodi - izvori" sheetId="9" r:id="rId4"/>
    <sheet name="posebni d. 4. razina" sheetId="8" r:id="rId5"/>
    <sheet name="kontrolna tablica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0" l="1"/>
  <c r="D60" i="10"/>
  <c r="D65" i="10"/>
  <c r="D58" i="10"/>
  <c r="B54" i="10"/>
  <c r="C54" i="10"/>
  <c r="D54" i="10"/>
  <c r="F53" i="10"/>
  <c r="E53" i="10"/>
  <c r="F65" i="10"/>
  <c r="E65" i="10"/>
  <c r="C65" i="10"/>
  <c r="B65" i="10"/>
  <c r="E54" i="10" l="1"/>
  <c r="E41" i="10"/>
  <c r="E42" i="10"/>
  <c r="F46" i="10"/>
  <c r="F45" i="10"/>
  <c r="E46" i="10"/>
  <c r="E45" i="10"/>
  <c r="D51" i="10"/>
  <c r="D50" i="10"/>
  <c r="D11" i="10"/>
  <c r="C51" i="10"/>
  <c r="C50" i="10"/>
  <c r="B51" i="10"/>
  <c r="B50" i="10"/>
  <c r="D47" i="10"/>
  <c r="B47" i="10"/>
  <c r="D43" i="10"/>
  <c r="B43" i="10"/>
  <c r="F29" i="10"/>
  <c r="F30" i="10"/>
  <c r="E29" i="10"/>
  <c r="E30" i="10"/>
  <c r="D35" i="10"/>
  <c r="B35" i="10"/>
  <c r="D31" i="10"/>
  <c r="B31" i="10"/>
  <c r="D27" i="10"/>
  <c r="C27" i="10"/>
  <c r="B27" i="10"/>
  <c r="F21" i="10"/>
  <c r="F22" i="10"/>
  <c r="F25" i="10"/>
  <c r="F26" i="10"/>
  <c r="E21" i="10"/>
  <c r="E22" i="10"/>
  <c r="E25" i="10"/>
  <c r="E26" i="10"/>
  <c r="C23" i="10"/>
  <c r="D23" i="10"/>
  <c r="B23" i="10"/>
  <c r="F13" i="10"/>
  <c r="F14" i="10"/>
  <c r="F17" i="10"/>
  <c r="F18" i="10"/>
  <c r="E13" i="10"/>
  <c r="E14" i="10"/>
  <c r="E17" i="10"/>
  <c r="E18" i="10"/>
  <c r="B19" i="10"/>
  <c r="C15" i="10"/>
  <c r="D15" i="10"/>
  <c r="B15" i="10"/>
  <c r="F10" i="10"/>
  <c r="E10" i="10"/>
  <c r="C11" i="10"/>
  <c r="B11" i="10"/>
  <c r="E49" i="9"/>
  <c r="E50" i="9"/>
  <c r="E51" i="9"/>
  <c r="E52" i="9"/>
  <c r="F52" i="9"/>
  <c r="C29" i="9"/>
  <c r="F46" i="8"/>
  <c r="F54" i="8"/>
  <c r="F53" i="8" s="1"/>
  <c r="F19" i="8"/>
  <c r="F18" i="8" s="1"/>
  <c r="F92" i="8"/>
  <c r="F127" i="8"/>
  <c r="F128" i="8"/>
  <c r="F132" i="8"/>
  <c r="F138" i="8"/>
  <c r="F164" i="8"/>
  <c r="F189" i="8"/>
  <c r="C10" i="9"/>
  <c r="C11" i="5"/>
  <c r="F11" i="5" s="1"/>
  <c r="F146" i="3"/>
  <c r="F46" i="3" s="1"/>
  <c r="F45" i="3" s="1"/>
  <c r="F141" i="3"/>
  <c r="F47" i="3"/>
  <c r="F63" i="3"/>
  <c r="F149" i="3"/>
  <c r="F150" i="3"/>
  <c r="F11" i="3"/>
  <c r="F12" i="3"/>
  <c r="F13" i="3"/>
  <c r="F33" i="3"/>
  <c r="F30" i="9"/>
  <c r="F31" i="9"/>
  <c r="F32" i="9"/>
  <c r="F33" i="9"/>
  <c r="F34" i="9"/>
  <c r="F35" i="9"/>
  <c r="F40" i="9"/>
  <c r="F11" i="9"/>
  <c r="F12" i="9"/>
  <c r="F13" i="9"/>
  <c r="F14" i="9"/>
  <c r="F15" i="9"/>
  <c r="F16" i="9"/>
  <c r="F21" i="9"/>
  <c r="E30" i="9"/>
  <c r="E31" i="9"/>
  <c r="E32" i="9"/>
  <c r="E33" i="9"/>
  <c r="E34" i="9"/>
  <c r="E35" i="9"/>
  <c r="E38" i="9"/>
  <c r="E40" i="9"/>
  <c r="E12" i="9"/>
  <c r="E13" i="9"/>
  <c r="E14" i="9"/>
  <c r="E15" i="9"/>
  <c r="E16" i="9"/>
  <c r="E21" i="9"/>
  <c r="E11" i="9"/>
  <c r="B29" i="9"/>
  <c r="I77" i="8"/>
  <c r="I107" i="8"/>
  <c r="I186" i="8"/>
  <c r="I198" i="8"/>
  <c r="H48" i="8"/>
  <c r="H49" i="8"/>
  <c r="H74" i="8"/>
  <c r="H77" i="8"/>
  <c r="H78" i="8"/>
  <c r="H95" i="8"/>
  <c r="H97" i="8"/>
  <c r="H99" i="8"/>
  <c r="H101" i="8"/>
  <c r="H105" i="8"/>
  <c r="H106" i="8"/>
  <c r="H110" i="8"/>
  <c r="H119" i="8"/>
  <c r="H129" i="8"/>
  <c r="H130" i="8"/>
  <c r="H134" i="8"/>
  <c r="H140" i="8"/>
  <c r="H141" i="8"/>
  <c r="H142" i="8"/>
  <c r="H144" i="8"/>
  <c r="H151" i="8"/>
  <c r="H152" i="8"/>
  <c r="H153" i="8"/>
  <c r="H157" i="8"/>
  <c r="H167" i="8"/>
  <c r="H179" i="8"/>
  <c r="H187" i="8"/>
  <c r="H194" i="8"/>
  <c r="H199" i="8"/>
  <c r="H203" i="8"/>
  <c r="H207" i="8"/>
  <c r="H21" i="8"/>
  <c r="H22" i="8"/>
  <c r="H23" i="8"/>
  <c r="H24" i="8"/>
  <c r="H25" i="8"/>
  <c r="H27" i="8"/>
  <c r="H28" i="8"/>
  <c r="H29" i="8"/>
  <c r="H30" i="8"/>
  <c r="H31" i="8"/>
  <c r="H32" i="8"/>
  <c r="H33" i="8"/>
  <c r="H35" i="8"/>
  <c r="H36" i="8"/>
  <c r="H37" i="8"/>
  <c r="H38" i="8"/>
  <c r="H39" i="8"/>
  <c r="H40" i="8"/>
  <c r="H42" i="8"/>
  <c r="H44" i="8"/>
  <c r="F12" i="5"/>
  <c r="F13" i="5"/>
  <c r="F14" i="5"/>
  <c r="F16" i="5"/>
  <c r="E12" i="5"/>
  <c r="E13" i="5"/>
  <c r="E14" i="5"/>
  <c r="E16" i="5"/>
  <c r="E11" i="5"/>
  <c r="I28" i="1"/>
  <c r="I174" i="3"/>
  <c r="H177" i="3"/>
  <c r="I135" i="3"/>
  <c r="H133" i="3"/>
  <c r="H157" i="3"/>
  <c r="H164" i="3"/>
  <c r="H148" i="3"/>
  <c r="H118" i="3"/>
  <c r="H122" i="3"/>
  <c r="H125" i="3"/>
  <c r="H131" i="3"/>
  <c r="H132" i="3"/>
  <c r="H113" i="3"/>
  <c r="H114" i="3"/>
  <c r="H106" i="3"/>
  <c r="H108" i="3"/>
  <c r="H66" i="3"/>
  <c r="H67" i="3"/>
  <c r="H70" i="3"/>
  <c r="H72" i="3"/>
  <c r="H74" i="3"/>
  <c r="H76" i="3"/>
  <c r="H78" i="3"/>
  <c r="H79" i="3"/>
  <c r="H81" i="3"/>
  <c r="H82" i="3"/>
  <c r="H83" i="3"/>
  <c r="H84" i="3"/>
  <c r="H85" i="3"/>
  <c r="H87" i="3"/>
  <c r="H88" i="3"/>
  <c r="H89" i="3"/>
  <c r="H90" i="3"/>
  <c r="H91" i="3"/>
  <c r="H92" i="3"/>
  <c r="H93" i="3"/>
  <c r="H94" i="3"/>
  <c r="H95" i="3"/>
  <c r="H97" i="3"/>
  <c r="H98" i="3"/>
  <c r="H99" i="3"/>
  <c r="H100" i="3"/>
  <c r="H101" i="3"/>
  <c r="H102" i="3"/>
  <c r="H104" i="3"/>
  <c r="H56" i="3"/>
  <c r="H57" i="3"/>
  <c r="H58" i="3"/>
  <c r="H59" i="3"/>
  <c r="H55" i="3"/>
  <c r="H37" i="3"/>
  <c r="H35" i="3"/>
  <c r="H32" i="3"/>
  <c r="H30" i="3"/>
  <c r="H27" i="3"/>
  <c r="H24" i="3"/>
  <c r="H21" i="3"/>
  <c r="H18" i="3"/>
  <c r="E47" i="10" l="1"/>
  <c r="E9" i="10"/>
  <c r="F9" i="10"/>
  <c r="E43" i="10"/>
  <c r="E31" i="10"/>
  <c r="E27" i="10"/>
  <c r="E23" i="10"/>
  <c r="B52" i="10"/>
  <c r="C52" i="10"/>
  <c r="D52" i="10"/>
  <c r="F51" i="10"/>
  <c r="E51" i="10"/>
  <c r="F17" i="8"/>
  <c r="F188" i="8"/>
  <c r="F91" i="8" s="1"/>
  <c r="F90" i="8" s="1"/>
  <c r="F89" i="8" s="1"/>
  <c r="D12" i="5"/>
  <c r="D11" i="5" s="1"/>
  <c r="C47" i="9"/>
  <c r="C46" i="9"/>
  <c r="B10" i="9"/>
  <c r="B46" i="9" s="1"/>
  <c r="F50" i="10" l="1"/>
  <c r="E50" i="10"/>
  <c r="E52" i="10"/>
  <c r="F52" i="10"/>
  <c r="F16" i="8"/>
  <c r="C48" i="9"/>
  <c r="C53" i="9" s="1"/>
  <c r="D29" i="9"/>
  <c r="D10" i="9"/>
  <c r="E154" i="3"/>
  <c r="E163" i="3"/>
  <c r="G123" i="3"/>
  <c r="G142" i="3"/>
  <c r="G154" i="3"/>
  <c r="G160" i="3"/>
  <c r="I160" i="3" s="1"/>
  <c r="G151" i="3"/>
  <c r="G163" i="3"/>
  <c r="G117" i="3"/>
  <c r="E117" i="3"/>
  <c r="G130" i="3"/>
  <c r="G139" i="3"/>
  <c r="E137" i="3"/>
  <c r="E134" i="3" s="1"/>
  <c r="G137" i="3"/>
  <c r="E130" i="3"/>
  <c r="E123" i="3"/>
  <c r="F15" i="8" l="1"/>
  <c r="F8" i="8" s="1"/>
  <c r="I117" i="3"/>
  <c r="H117" i="3"/>
  <c r="H137" i="3"/>
  <c r="I137" i="3"/>
  <c r="I130" i="3"/>
  <c r="H130" i="3"/>
  <c r="H163" i="3"/>
  <c r="H154" i="3"/>
  <c r="I154" i="3"/>
  <c r="H123" i="3"/>
  <c r="D46" i="9"/>
  <c r="E46" i="9" s="1"/>
  <c r="F10" i="9"/>
  <c r="E10" i="9"/>
  <c r="F29" i="9"/>
  <c r="E29" i="9"/>
  <c r="E109" i="3"/>
  <c r="G144" i="3"/>
  <c r="E147" i="3"/>
  <c r="E146" i="3" s="1"/>
  <c r="G147" i="3"/>
  <c r="G109" i="3"/>
  <c r="F7" i="8" l="1"/>
  <c r="I109" i="3"/>
  <c r="H109" i="3"/>
  <c r="G141" i="3"/>
  <c r="H147" i="3"/>
  <c r="F46" i="9"/>
  <c r="E105" i="3"/>
  <c r="G105" i="3"/>
  <c r="E80" i="3"/>
  <c r="G80" i="3"/>
  <c r="G69" i="3"/>
  <c r="E69" i="3"/>
  <c r="G64" i="3"/>
  <c r="G48" i="3"/>
  <c r="I48" i="3" s="1"/>
  <c r="H105" i="3" l="1"/>
  <c r="I105" i="3"/>
  <c r="H80" i="3"/>
  <c r="I80" i="3"/>
  <c r="I64" i="3"/>
  <c r="H69" i="3"/>
  <c r="I69" i="3"/>
  <c r="G63" i="3"/>
  <c r="E64" i="3"/>
  <c r="E63" i="3" s="1"/>
  <c r="H63" i="3" l="1"/>
  <c r="I63" i="3"/>
  <c r="H64" i="3"/>
  <c r="G134" i="3"/>
  <c r="G60" i="3"/>
  <c r="G54" i="3"/>
  <c r="G47" i="3" l="1"/>
  <c r="H54" i="3"/>
  <c r="I54" i="3"/>
  <c r="I134" i="3"/>
  <c r="H134" i="3"/>
  <c r="G38" i="3"/>
  <c r="G34" i="3"/>
  <c r="G36" i="3"/>
  <c r="G31" i="3"/>
  <c r="G29" i="3"/>
  <c r="G14" i="3"/>
  <c r="G26" i="3"/>
  <c r="G17" i="3"/>
  <c r="G20" i="3"/>
  <c r="G23" i="3"/>
  <c r="E36" i="3"/>
  <c r="E34" i="3"/>
  <c r="I31" i="3" l="1"/>
  <c r="I14" i="3"/>
  <c r="I36" i="3"/>
  <c r="H36" i="3"/>
  <c r="I29" i="3"/>
  <c r="I23" i="3"/>
  <c r="I26" i="3"/>
  <c r="H26" i="3"/>
  <c r="H34" i="3"/>
  <c r="I34" i="3"/>
  <c r="H17" i="3"/>
  <c r="I47" i="3"/>
  <c r="G13" i="3"/>
  <c r="E33" i="3"/>
  <c r="E29" i="3"/>
  <c r="H29" i="3" s="1"/>
  <c r="E31" i="3"/>
  <c r="H31" i="3" s="1"/>
  <c r="E26" i="3"/>
  <c r="E23" i="3"/>
  <c r="H23" i="3" s="1"/>
  <c r="E17" i="3"/>
  <c r="E14" i="3"/>
  <c r="H14" i="3" s="1"/>
  <c r="I13" i="3" l="1"/>
  <c r="E13" i="3"/>
  <c r="H13" i="3" s="1"/>
  <c r="E206" i="8"/>
  <c r="H206" i="8" s="1"/>
  <c r="E198" i="8"/>
  <c r="H198" i="8" s="1"/>
  <c r="E94" i="8"/>
  <c r="E93" i="8" s="1"/>
  <c r="G113" i="8"/>
  <c r="G112" i="8" s="1"/>
  <c r="G196" i="8"/>
  <c r="E190" i="8"/>
  <c r="G190" i="8"/>
  <c r="E178" i="8"/>
  <c r="G178" i="8"/>
  <c r="H178" i="8" s="1"/>
  <c r="G173" i="8"/>
  <c r="I173" i="8" s="1"/>
  <c r="G166" i="8"/>
  <c r="E166" i="8"/>
  <c r="E139" i="8"/>
  <c r="E143" i="8"/>
  <c r="E186" i="8"/>
  <c r="H186" i="8" s="1"/>
  <c r="E156" i="8"/>
  <c r="E150" i="8"/>
  <c r="E149" i="8" s="1"/>
  <c r="G160" i="8"/>
  <c r="I160" i="8" s="1"/>
  <c r="G156" i="8"/>
  <c r="E202" i="8"/>
  <c r="G202" i="8"/>
  <c r="G150" i="8"/>
  <c r="G139" i="8"/>
  <c r="G143" i="8"/>
  <c r="G133" i="8"/>
  <c r="G136" i="8"/>
  <c r="E133" i="8"/>
  <c r="E118" i="8"/>
  <c r="E117" i="8" s="1"/>
  <c r="G118" i="8"/>
  <c r="E124" i="8"/>
  <c r="G124" i="8"/>
  <c r="I124" i="8" s="1"/>
  <c r="E109" i="8"/>
  <c r="E205" i="8"/>
  <c r="G109" i="8"/>
  <c r="G94" i="8"/>
  <c r="G93" i="8" s="1"/>
  <c r="G13" i="8"/>
  <c r="G82" i="8"/>
  <c r="I93" i="8" l="1"/>
  <c r="H93" i="8"/>
  <c r="H133" i="8"/>
  <c r="G117" i="8"/>
  <c r="H118" i="8"/>
  <c r="I139" i="8"/>
  <c r="H139" i="8"/>
  <c r="E196" i="8"/>
  <c r="H196" i="8" s="1"/>
  <c r="I143" i="8"/>
  <c r="H143" i="8"/>
  <c r="I109" i="8"/>
  <c r="H109" i="8"/>
  <c r="G108" i="8"/>
  <c r="I196" i="8"/>
  <c r="I94" i="8"/>
  <c r="H94" i="8"/>
  <c r="H166" i="8"/>
  <c r="I166" i="8"/>
  <c r="H150" i="8"/>
  <c r="I150" i="8"/>
  <c r="I202" i="8"/>
  <c r="H202" i="8"/>
  <c r="H156" i="8"/>
  <c r="I156" i="8"/>
  <c r="H190" i="8"/>
  <c r="I190" i="8"/>
  <c r="E138" i="8"/>
  <c r="G138" i="8"/>
  <c r="I117" i="8" l="1"/>
  <c r="H117" i="8"/>
  <c r="H138" i="8"/>
  <c r="I138" i="8"/>
  <c r="G73" i="8"/>
  <c r="H73" i="8" s="1"/>
  <c r="E73" i="8"/>
  <c r="G64" i="8"/>
  <c r="I64" i="8" s="1"/>
  <c r="G68" i="8"/>
  <c r="E47" i="8"/>
  <c r="G47" i="8"/>
  <c r="G43" i="8"/>
  <c r="G20" i="8"/>
  <c r="E19" i="8"/>
  <c r="H43" i="8" l="1"/>
  <c r="I43" i="8"/>
  <c r="I47" i="8"/>
  <c r="H47" i="8"/>
  <c r="H20" i="8"/>
  <c r="I20" i="8"/>
  <c r="G19" i="8"/>
  <c r="H19" i="8" l="1"/>
  <c r="I19" i="8"/>
  <c r="E132" i="8"/>
  <c r="B47" i="9"/>
  <c r="E46" i="8"/>
  <c r="G63" i="8"/>
  <c r="E63" i="8"/>
  <c r="E81" i="8"/>
  <c r="E108" i="8"/>
  <c r="E92" i="8" s="1"/>
  <c r="E112" i="8"/>
  <c r="G149" i="8"/>
  <c r="G162" i="8"/>
  <c r="E162" i="8"/>
  <c r="G165" i="8"/>
  <c r="E165" i="8"/>
  <c r="G172" i="8"/>
  <c r="I172" i="8" s="1"/>
  <c r="E172" i="8"/>
  <c r="E177" i="8"/>
  <c r="G185" i="8"/>
  <c r="E185" i="8"/>
  <c r="E189" i="8"/>
  <c r="E47" i="3"/>
  <c r="H47" i="3" s="1"/>
  <c r="G201" i="8"/>
  <c r="G182" i="8"/>
  <c r="G159" i="8"/>
  <c r="I159" i="8" s="1"/>
  <c r="G155" i="8"/>
  <c r="G87" i="8"/>
  <c r="G86" i="8" s="1"/>
  <c r="G76" i="8"/>
  <c r="G59" i="8"/>
  <c r="G58" i="8" s="1"/>
  <c r="G56" i="8"/>
  <c r="G55" i="8" s="1"/>
  <c r="G51" i="8"/>
  <c r="G50" i="8" s="1"/>
  <c r="G12" i="8"/>
  <c r="G11" i="8" s="1"/>
  <c r="G10" i="8" s="1"/>
  <c r="G9" i="8" s="1"/>
  <c r="G200" i="8" l="1"/>
  <c r="I201" i="8"/>
  <c r="G62" i="8"/>
  <c r="I62" i="8" s="1"/>
  <c r="I63" i="8"/>
  <c r="G184" i="8"/>
  <c r="H185" i="8"/>
  <c r="I185" i="8"/>
  <c r="G75" i="8"/>
  <c r="I76" i="8"/>
  <c r="G154" i="8"/>
  <c r="I155" i="8"/>
  <c r="I165" i="8"/>
  <c r="H165" i="8"/>
  <c r="G148" i="8"/>
  <c r="H149" i="8"/>
  <c r="I149" i="8"/>
  <c r="B48" i="9"/>
  <c r="B53" i="9" s="1"/>
  <c r="D47" i="9"/>
  <c r="E47" i="9" s="1"/>
  <c r="G54" i="8"/>
  <c r="G158" i="8"/>
  <c r="I158" i="8" s="1"/>
  <c r="E62" i="8"/>
  <c r="I54" i="8" l="1"/>
  <c r="I184" i="8"/>
  <c r="I148" i="8"/>
  <c r="I75" i="8"/>
  <c r="I154" i="8"/>
  <c r="I200" i="8"/>
  <c r="D48" i="9"/>
  <c r="F47" i="9"/>
  <c r="E22" i="3"/>
  <c r="G146" i="3"/>
  <c r="E204" i="8"/>
  <c r="G33" i="3"/>
  <c r="G25" i="3"/>
  <c r="E48" i="9" l="1"/>
  <c r="F48" i="9"/>
  <c r="F53" i="9" s="1"/>
  <c r="D53" i="9"/>
  <c r="E53" i="9" s="1"/>
  <c r="H33" i="3"/>
  <c r="I33" i="3"/>
  <c r="G46" i="3"/>
  <c r="H146" i="3"/>
  <c r="I25" i="3"/>
  <c r="G150" i="3"/>
  <c r="E150" i="3"/>
  <c r="E149" i="3" s="1"/>
  <c r="G149" i="3" l="1"/>
  <c r="H150" i="3"/>
  <c r="I46" i="3"/>
  <c r="E72" i="8"/>
  <c r="E71" i="8" s="1"/>
  <c r="E70" i="8" s="1"/>
  <c r="H149" i="3" l="1"/>
  <c r="I149" i="3"/>
  <c r="E201" i="8"/>
  <c r="E200" i="8" l="1"/>
  <c r="H200" i="8" s="1"/>
  <c r="H201" i="8"/>
  <c r="H14" i="1"/>
  <c r="G22" i="3"/>
  <c r="H22" i="3" l="1"/>
  <c r="I22" i="3"/>
  <c r="G14" i="1"/>
  <c r="G13" i="1"/>
  <c r="G28" i="3"/>
  <c r="J14" i="1" l="1"/>
  <c r="G12" i="1"/>
  <c r="I28" i="3"/>
  <c r="G12" i="3"/>
  <c r="H13" i="1"/>
  <c r="G45" i="3"/>
  <c r="F172" i="3"/>
  <c r="H12" i="1" l="1"/>
  <c r="J13" i="1"/>
  <c r="I45" i="3"/>
  <c r="H10" i="1"/>
  <c r="I12" i="3"/>
  <c r="G11" i="3"/>
  <c r="G172" i="3"/>
  <c r="H9" i="1"/>
  <c r="F171" i="3"/>
  <c r="F173" i="3" s="1"/>
  <c r="G10" i="1"/>
  <c r="G9" i="1" s="1"/>
  <c r="G15" i="1" s="1"/>
  <c r="H15" i="1" l="1"/>
  <c r="J9" i="1"/>
  <c r="I172" i="3"/>
  <c r="I11" i="3"/>
  <c r="J10" i="1"/>
  <c r="J12" i="1"/>
  <c r="G171" i="3"/>
  <c r="F14" i="1"/>
  <c r="I14" i="1" s="1"/>
  <c r="E141" i="3"/>
  <c r="E46" i="3" s="1"/>
  <c r="E28" i="3"/>
  <c r="H28" i="3" s="1"/>
  <c r="E25" i="3"/>
  <c r="H25" i="3" s="1"/>
  <c r="I171" i="3" l="1"/>
  <c r="F13" i="1"/>
  <c r="H46" i="3"/>
  <c r="H29" i="1"/>
  <c r="J15" i="1"/>
  <c r="E12" i="3"/>
  <c r="G173" i="3"/>
  <c r="G178" i="3" l="1"/>
  <c r="I173" i="3"/>
  <c r="F10" i="1"/>
  <c r="H12" i="3"/>
  <c r="J29" i="1"/>
  <c r="F12" i="1"/>
  <c r="I12" i="1" s="1"/>
  <c r="I13" i="1"/>
  <c r="E11" i="3"/>
  <c r="H11" i="3" s="1"/>
  <c r="E45" i="3"/>
  <c r="F9" i="1" l="1"/>
  <c r="I9" i="1" s="1"/>
  <c r="I10" i="1"/>
  <c r="E172" i="3"/>
  <c r="H172" i="3" s="1"/>
  <c r="H45" i="3"/>
  <c r="F15" i="1"/>
  <c r="E171" i="3"/>
  <c r="H171" i="3" s="1"/>
  <c r="E59" i="8"/>
  <c r="E58" i="8" s="1"/>
  <c r="F29" i="1" l="1"/>
  <c r="I29" i="1" s="1"/>
  <c r="I15" i="1"/>
  <c r="E173" i="3"/>
  <c r="E195" i="8"/>
  <c r="E188" i="8"/>
  <c r="E184" i="8"/>
  <c r="H184" i="8" s="1"/>
  <c r="E182" i="8"/>
  <c r="E159" i="8"/>
  <c r="E155" i="8"/>
  <c r="E148" i="8"/>
  <c r="H148" i="8" s="1"/>
  <c r="E128" i="8"/>
  <c r="E87" i="8"/>
  <c r="E86" i="8" s="1"/>
  <c r="E76" i="8"/>
  <c r="E56" i="8"/>
  <c r="E55" i="8" s="1"/>
  <c r="E51" i="8"/>
  <c r="E50" i="8" s="1"/>
  <c r="E45" i="8"/>
  <c r="E18" i="8"/>
  <c r="E12" i="8"/>
  <c r="E11" i="8" s="1"/>
  <c r="E10" i="8" s="1"/>
  <c r="E9" i="8" s="1"/>
  <c r="E154" i="8" l="1"/>
  <c r="H154" i="8" s="1"/>
  <c r="H155" i="8"/>
  <c r="E75" i="8"/>
  <c r="H75" i="8" s="1"/>
  <c r="H76" i="8"/>
  <c r="E178" i="3"/>
  <c r="H178" i="3" s="1"/>
  <c r="H173" i="3"/>
  <c r="E127" i="8"/>
  <c r="E164" i="8"/>
  <c r="E79" i="8"/>
  <c r="E17" i="8"/>
  <c r="E16" i="8" s="1"/>
  <c r="E54" i="8"/>
  <c r="H54" i="8" s="1"/>
  <c r="E91" i="8"/>
  <c r="E158" i="8"/>
  <c r="E90" i="8" l="1"/>
  <c r="E89" i="8" s="1"/>
  <c r="E53" i="8"/>
  <c r="E8" i="8" l="1"/>
  <c r="E15" i="8"/>
  <c r="E7" i="8"/>
  <c r="G195" i="8" l="1"/>
  <c r="G46" i="8"/>
  <c r="G189" i="8"/>
  <c r="G128" i="8"/>
  <c r="H128" i="8" s="1"/>
  <c r="G81" i="8"/>
  <c r="G205" i="8"/>
  <c r="G177" i="8"/>
  <c r="G72" i="8"/>
  <c r="G18" i="8"/>
  <c r="G71" i="8" l="1"/>
  <c r="H71" i="8" s="1"/>
  <c r="H72" i="8"/>
  <c r="G204" i="8"/>
  <c r="H204" i="8" s="1"/>
  <c r="H205" i="8"/>
  <c r="G45" i="8"/>
  <c r="H46" i="8"/>
  <c r="I46" i="8"/>
  <c r="H18" i="8"/>
  <c r="I18" i="8"/>
  <c r="G164" i="8"/>
  <c r="H177" i="8"/>
  <c r="G188" i="8"/>
  <c r="H189" i="8"/>
  <c r="I189" i="8"/>
  <c r="I195" i="8"/>
  <c r="H195" i="8"/>
  <c r="G80" i="8"/>
  <c r="G79" i="8" s="1"/>
  <c r="G53" i="8" s="1"/>
  <c r="G17" i="8"/>
  <c r="G132" i="8"/>
  <c r="G70" i="8"/>
  <c r="H70" i="8" s="1"/>
  <c r="H188" i="8" l="1"/>
  <c r="I188" i="8"/>
  <c r="G127" i="8"/>
  <c r="H132" i="8"/>
  <c r="G16" i="8"/>
  <c r="G15" i="8" s="1"/>
  <c r="H17" i="8"/>
  <c r="I17" i="8"/>
  <c r="I53" i="8"/>
  <c r="H53" i="8"/>
  <c r="I164" i="8"/>
  <c r="H164" i="8"/>
  <c r="I45" i="8"/>
  <c r="H45" i="8"/>
  <c r="G92" i="8"/>
  <c r="H92" i="8" s="1"/>
  <c r="G91" i="8"/>
  <c r="H91" i="8" s="1"/>
  <c r="H108" i="8"/>
  <c r="I108" i="8"/>
  <c r="I15" i="8" l="1"/>
  <c r="G8" i="8"/>
  <c r="H15" i="8"/>
  <c r="I92" i="8"/>
  <c r="H127" i="8"/>
  <c r="I127" i="8"/>
  <c r="H16" i="8"/>
  <c r="I16" i="8"/>
  <c r="G90" i="8"/>
  <c r="I90" i="8" s="1"/>
  <c r="G89" i="8"/>
  <c r="I91" i="8"/>
  <c r="H90" i="8"/>
  <c r="I8" i="8" l="1"/>
  <c r="H8" i="8"/>
  <c r="G7" i="8"/>
  <c r="H89" i="8"/>
  <c r="I89" i="8"/>
  <c r="H7" i="8" l="1"/>
  <c r="I7" i="8"/>
</calcChain>
</file>

<file path=xl/sharedStrings.xml><?xml version="1.0" encoding="utf-8"?>
<sst xmlns="http://schemas.openxmlformats.org/spreadsheetml/2006/main" count="710" uniqueCount="310">
  <si>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</si>
  <si>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</si>
  <si>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</si>
  <si>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</si>
  <si>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</si>
  <si>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</si>
  <si>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</si>
  <si>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</si>
  <si>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</si>
  <si>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</si>
  <si>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</si>
  <si>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</si>
  <si>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</si>
  <si>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</si>
  <si>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</si>
  <si>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</si>
  <si>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</si>
  <si>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</si>
  <si>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</si>
  <si>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</si>
  <si>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</si>
  <si>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</si>
  <si>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</si>
  <si>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</si>
  <si>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</si>
  <si>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</si>
  <si>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</si>
  <si>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</si>
  <si>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</si>
  <si>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</si>
  <si>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</si>
  <si>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</si>
  <si>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</si>
  <si>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</si>
  <si>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</si>
  <si>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</si>
  <si>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</si>
  <si>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</si>
  <si>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</si>
  <si>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Aktivnost A 100002</t>
  </si>
  <si>
    <t>Tekuće investicijsko održavanje-minimalni standard</t>
  </si>
  <si>
    <t>Tekući projekt T100002</t>
  </si>
  <si>
    <t>Županijska stručna vijeća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</si>
  <si>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</si>
  <si>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</si>
  <si>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</si>
  <si>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</si>
  <si>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</si>
  <si>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</si>
  <si>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</si>
  <si>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</si>
  <si>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</si>
  <si>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Izvor financiranja 5.Ž</t>
  </si>
  <si>
    <t>Pomoći - višak prihoda SŠ</t>
  </si>
  <si>
    <t>Administrativno, tehničko i stručno osoblje</t>
  </si>
  <si>
    <t>Izvor financiranja 1.1.</t>
  </si>
  <si>
    <t>Plaće za redovan rad</t>
  </si>
  <si>
    <t>Izvor 5.L</t>
  </si>
  <si>
    <t>Pomoći-SŠ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</si>
  <si>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</si>
  <si>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</si>
  <si>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</si>
  <si>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</si>
  <si>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</si>
  <si>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</si>
  <si>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</si>
  <si>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</si>
  <si>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</si>
  <si>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</si>
  <si>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</si>
  <si>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Program 1002</t>
  </si>
  <si>
    <t>KAPITALNO ULAGANJE</t>
  </si>
  <si>
    <t>Tekući projekt T100009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</si>
  <si>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</si>
  <si>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</si>
  <si>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</si>
  <si>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</si>
  <si>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</si>
  <si>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Hrvatski zavod za zapošljavanje-HZZ</t>
  </si>
  <si>
    <t>Pomoći- Višak prihoda SŠ</t>
  </si>
  <si>
    <t>Izvor financiranja 7.4</t>
  </si>
  <si>
    <t>Prihodi od prodaje ili zamjene nefinancijske imovine-SŠ</t>
  </si>
  <si>
    <t>Priprema učenika za Državnu maturu</t>
  </si>
  <si>
    <t>Međunarodna suradnja</t>
  </si>
  <si>
    <t>Izvor financiranja 5.S.</t>
  </si>
  <si>
    <t>Izvor financiranja 5.L.</t>
  </si>
  <si>
    <t>EU Pomoći- SŠ</t>
  </si>
  <si>
    <t>Regionalni centar kompetentnosti u strukovnom obrazovanju u strojarstvu</t>
  </si>
  <si>
    <t>Dodatna ulaganja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</si>
  <si>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</si>
  <si>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</si>
  <si>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</si>
  <si>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</si>
  <si>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</si>
  <si>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</si>
  <si>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</si>
  <si>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</si>
  <si>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</si>
  <si>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</si>
  <si>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POTICANJE KORIŠTENJA SREDSTAVA IZ EU</t>
  </si>
  <si>
    <t>Tekući projekt T100011</t>
  </si>
  <si>
    <t>Nova školska shema voća i povrća te mlijeka…</t>
  </si>
  <si>
    <t>Ministarstvo poljoprivrede</t>
  </si>
  <si>
    <t xml:space="preserve">UKUPNO </t>
  </si>
  <si>
    <t>PROGRAMI IZVAN ŽUP. PRORAČUNA</t>
  </si>
  <si>
    <t>Prihodi za posebne namjene -SŠ</t>
  </si>
  <si>
    <t>Izvor financiranja 5.Đ.</t>
  </si>
  <si>
    <t>5.S</t>
  </si>
  <si>
    <t>5.L</t>
  </si>
  <si>
    <t>Prihodi od imovine</t>
  </si>
  <si>
    <t>3.4.</t>
  </si>
  <si>
    <t>Prihodi od upravnih iadministrativnih pristojbi, pristojbi po posebnim propisima i naknadama</t>
  </si>
  <si>
    <t>4.M</t>
  </si>
  <si>
    <t>Prihodi od prodaje proizvoda i robe te pruženih usluga, prihodi od donacija te povrati po protestiranim jamstvima</t>
  </si>
  <si>
    <t>6.4.</t>
  </si>
  <si>
    <t>4.2.</t>
  </si>
  <si>
    <t>1.1.</t>
  </si>
  <si>
    <t>5.Đ</t>
  </si>
  <si>
    <t>4.M.</t>
  </si>
  <si>
    <t>5.S.</t>
  </si>
  <si>
    <t>5.Ž</t>
  </si>
  <si>
    <t>Financijski rashodi</t>
  </si>
  <si>
    <t>5.L.</t>
  </si>
  <si>
    <t>Naknade građanima i kućanstvima na temelju osiguranja i druge naknade</t>
  </si>
  <si>
    <t>5.Đ.</t>
  </si>
  <si>
    <t>096 Dodatne usluge u obrazovanju</t>
  </si>
  <si>
    <t>098 Usluge obrazovanja koje nisu drugdje svrstane</t>
  </si>
  <si>
    <t>Ukupni prihodi</t>
  </si>
  <si>
    <t>Ukupni rashodi</t>
  </si>
  <si>
    <t>Razlika</t>
  </si>
  <si>
    <t>Tekući projekt T100022</t>
  </si>
  <si>
    <t>REKAPITULACIJA</t>
  </si>
  <si>
    <t>Tekući projekt T100021</t>
  </si>
  <si>
    <t>Tekući projekt T100020</t>
  </si>
  <si>
    <t>Tekući projekt T100012</t>
  </si>
  <si>
    <t>Tekući projekt T100008</t>
  </si>
  <si>
    <t>Tekući projekt T100006</t>
  </si>
  <si>
    <t>Školsko športsko društvo</t>
  </si>
  <si>
    <t>097 Istraživanje i razvoj obrazovanja</t>
  </si>
  <si>
    <t>Izvor financiranja 5.?.</t>
  </si>
  <si>
    <t>Tekuće investicijsko održavanjeu školstvu</t>
  </si>
  <si>
    <t>Aktivnost A 10001</t>
  </si>
  <si>
    <t>TEKUĆE I INVESTICIJSKO ODRŽAVANJE U ŠKOLSTVU</t>
  </si>
  <si>
    <t xml:space="preserve">ŽUPANIJA </t>
  </si>
  <si>
    <t>Tekući projekt T100023</t>
  </si>
  <si>
    <t>Ostali rashodi</t>
  </si>
  <si>
    <t>Ostale tekuće donacije</t>
  </si>
  <si>
    <t>5.Ž.</t>
  </si>
  <si>
    <t>5.?.</t>
  </si>
  <si>
    <t>HZZ ( Mjera pripravništva )</t>
  </si>
  <si>
    <t>Opskrba besplatnim zalihama menstrualnih higijenskih potrepština</t>
  </si>
  <si>
    <t>raspoloživ iznos u idućem razdoblju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</si>
  <si>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</si>
  <si>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</si>
  <si>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</si>
  <si>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</si>
  <si>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</si>
  <si>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</si>
  <si>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</si>
  <si>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C) PRENESENI VIŠAK ILI PRENESENI MANJAK</t>
  </si>
  <si>
    <t>D)  VIŠEGODIŠNJI PLAN URAVNOTEŽENJA</t>
  </si>
  <si>
    <t>VIŠAK / MANJAK+NETO FINANCIRANJE</t>
  </si>
  <si>
    <t>Plan 2024.</t>
  </si>
  <si>
    <t>Opći prihodi i primici /   5.T MZO- ESF III</t>
  </si>
  <si>
    <t>EU Pomoći- SŠ / preneseni višak</t>
  </si>
  <si>
    <t>Prsten potpore IV</t>
  </si>
  <si>
    <t>UKUPAN DONOS VIŠKA / MANJKA IZ PRETHODNE(IH) GODINE</t>
  </si>
  <si>
    <t>1.1. Opći prihodi i primici</t>
  </si>
  <si>
    <t>4.2. Decentralizirana sredstva</t>
  </si>
  <si>
    <t>4.M Prihodi za posebne namjene</t>
  </si>
  <si>
    <t>3.4. Vlastiti prihodi</t>
  </si>
  <si>
    <t>6.4. Donacije</t>
  </si>
  <si>
    <t>5.S Pomoći EU</t>
  </si>
  <si>
    <t>PRIHODI POSLOVANJA PREMA IZVORIMA FINANCIRANJA</t>
  </si>
  <si>
    <t>RASHODI POSLOVANJA PREMA IZVORIMA FINANCIRANJA</t>
  </si>
  <si>
    <t>5.Đ Ministarstvo poljoprivrede</t>
  </si>
  <si>
    <t>5.L. Pomoći SŠ</t>
  </si>
  <si>
    <t>5.?. HZZ, Mjera pripravništva</t>
  </si>
  <si>
    <t>UKUPNI PRIHODI</t>
  </si>
  <si>
    <t>5.S. Pomoći EU-preneseni višak 2023.</t>
  </si>
  <si>
    <t xml:space="preserve"> RAČUN PRIHODA I RASHODA </t>
  </si>
  <si>
    <t>Ostale donacije</t>
  </si>
  <si>
    <t>Naknade građanima i kućanstvima</t>
  </si>
  <si>
    <t>Rashodi za nabavu dugotrajne imovine</t>
  </si>
  <si>
    <t>Materijalnirashodi</t>
  </si>
  <si>
    <t>Dodatna ulaganja nanefinancijskoj imovini</t>
  </si>
  <si>
    <t>Rashodi za nabavu proizvedene dugotrajne imovine</t>
  </si>
  <si>
    <t xml:space="preserve">Naknade građanima i kućanstvima </t>
  </si>
  <si>
    <t>Šifra -iz županijskog prorač.</t>
  </si>
  <si>
    <t>Izvor financiranja 5.Ž.</t>
  </si>
  <si>
    <t>Pomoći-višak prihoda SŠ ( od HZZ-a)</t>
  </si>
  <si>
    <t>Rekapitulacija</t>
  </si>
  <si>
    <t>EU Pomoći- SŠ / EU Pomoći, pren. višak iz 2023.</t>
  </si>
  <si>
    <t>Preneseni viškovi prethodnog razdoblja, izvor 5.S</t>
  </si>
  <si>
    <t>Preneseni viškovi prethodnog razdoblja, izvor 5.Ž.</t>
  </si>
  <si>
    <t>Izvršenje 30.06.2024.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</si>
  <si>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</si>
  <si>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</si>
  <si>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</si>
  <si>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</si>
  <si>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</si>
  <si>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</si>
  <si>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</si>
  <si>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</si>
  <si>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</si>
  <si>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</si>
  <si>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</si>
  <si>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</si>
  <si>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</si>
  <si>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</si>
  <si>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</si>
  <si>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</si>
  <si>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</si>
  <si>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</si>
  <si>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</si>
  <si>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</si>
  <si>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</si>
  <si>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</si>
  <si>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dije. za tekuće i inves.održavanje</t>
  </si>
  <si>
    <t>Usluge za tekuće i investic. održavanje</t>
  </si>
  <si>
    <t>Materijal i sirovine</t>
  </si>
  <si>
    <t>Ostali rashodi za zaposlene</t>
  </si>
  <si>
    <t>Doprinosi  za obvezno zdravstveno osiguranje</t>
  </si>
  <si>
    <t>Naknade za prijevoz, rad na terenu….</t>
  </si>
  <si>
    <t>Usluge tekućeg i investicijskog održavanja</t>
  </si>
  <si>
    <t>OstaIntelektualne i osobne usluge</t>
  </si>
  <si>
    <t>Uredska oprema i namještaj</t>
  </si>
  <si>
    <t>Oprema za održavanje i zaštitu</t>
  </si>
  <si>
    <t>Sportska i glazbena oprema</t>
  </si>
  <si>
    <t>Uređaji,strojevi i oprema za ostale namjene</t>
  </si>
  <si>
    <t xml:space="preserve">Knjige </t>
  </si>
  <si>
    <t>Uredski materija i ostali materijalni rashodi</t>
  </si>
  <si>
    <t>Materijal za tek.i investicijsko održavanje</t>
  </si>
  <si>
    <t>Tekuće i investicijsko održavanje</t>
  </si>
  <si>
    <t>Naknade građanima i kućanstvima u naravi</t>
  </si>
  <si>
    <t>Troškovi sudskih postupaka</t>
  </si>
  <si>
    <t>Zatezne kamate</t>
  </si>
  <si>
    <t>Naknade za rad predstavničkih i izvršnih tijela, povjerenstava i slično</t>
  </si>
  <si>
    <t>Komunikacijska oprema</t>
  </si>
  <si>
    <t>Uređaji, strojevi i oprema za ostale namjena</t>
  </si>
  <si>
    <t>Knjige</t>
  </si>
  <si>
    <t>Naknade troškova izvan radnog odnosa</t>
  </si>
  <si>
    <t>IZVRŠENJE FINANCIJSKOG PLANA SREDNJE ŠKOLE IVAN ŠVEAR IVANIĆ GRAD
za razdoblje 01. siječnja -30. lipnja 2024.</t>
  </si>
  <si>
    <t>Tekuće pomoći temeljem sredstava EU</t>
  </si>
  <si>
    <t>Ostali  nespomenuti prihodi</t>
  </si>
  <si>
    <t>Prihodi od pruženih usluga</t>
  </si>
  <si>
    <t>Tekuće donacije</t>
  </si>
  <si>
    <t>Prihodi iz nadležnog proračuna za financiranje rashoda poslovanja</t>
  </si>
  <si>
    <t>Tekuće pomoći proračunskim korisnicima iz proračuna koji im nije nadležan</t>
  </si>
  <si>
    <t>Tekući prijenosi između proračunskih korisnika istog proračuna temeljem prijenosa EU sredstava</t>
  </si>
  <si>
    <t>Kamate na oročena sredsva i sredstva po viđenju</t>
  </si>
  <si>
    <t>Tekući prijenosi između proračunskih korisnika istog proračuna</t>
  </si>
  <si>
    <t>Doprinosi za zdravstveno osiguranje</t>
  </si>
  <si>
    <t>Doprinosi za obvezno zdravstveno osiguranje</t>
  </si>
  <si>
    <t>Pomoći -preneseni višak prihoda SŠ, pripravništvo</t>
  </si>
  <si>
    <t>Materijal i dijelovi za ivnvesticijsko održavanje</t>
  </si>
  <si>
    <t>Usluge telefona pošte i prijevoza</t>
  </si>
  <si>
    <t>Nagrade građanima i kućanstvima u naravi</t>
  </si>
  <si>
    <t>Sitni inventar</t>
  </si>
  <si>
    <t>Naknade za rad predstavničkih i izvršnih tjela, povjerenstava i sl.</t>
  </si>
  <si>
    <t>Uređaji strojevi i oprema za ostale namjene</t>
  </si>
  <si>
    <t>Preneseni viškovi prethodnih razdoblja, 3.4, vlastiti</t>
  </si>
  <si>
    <t>IZVJEŠĆE O IZVRŠENJU FINANCIJSKOG PLANA SREDNJE ŠKOLE IVAN ŠVEAR IVANIĆ GRAD ZA 2024. GODINU- 
ZA RAZDOBLJE OD 1. SIJEČNJA DO 30.LIPNJA 2024.</t>
  </si>
  <si>
    <t>5=4/2*100</t>
  </si>
  <si>
    <t>6=4/3*100</t>
  </si>
  <si>
    <t>Indeks</t>
  </si>
  <si>
    <t>5=3/2</t>
  </si>
  <si>
    <t>4=3/1</t>
  </si>
  <si>
    <t>Ukupno raspoloživo u idućem razdoblju</t>
  </si>
  <si>
    <t>1</t>
  </si>
  <si>
    <t>2</t>
  </si>
  <si>
    <t>3</t>
  </si>
  <si>
    <t>5.Ž. Pomoći-preneseni višak prihoda SŠ ( HZZ )</t>
  </si>
  <si>
    <t xml:space="preserve">5.Ž. Pomoći- preneseni višak prihoda SŠ </t>
  </si>
  <si>
    <t>Napomena: zelenom bojom označeni su preneseni viškovi prethodnih godina prema izvorima</t>
  </si>
  <si>
    <t>Preneseni višak u 2023. god. ( ukupni )</t>
  </si>
  <si>
    <t xml:space="preserve">Plan 2024. </t>
  </si>
  <si>
    <t>Tekući projekt T100055</t>
  </si>
  <si>
    <t>Tekući projekt T100001 /16</t>
  </si>
  <si>
    <t>Oprema školai  Knjižnica</t>
  </si>
  <si>
    <t>Rezultat poslovanje ( bez uključenih viškova prethodne godine)</t>
  </si>
  <si>
    <t>Izvršenje 30.6.2023.</t>
  </si>
  <si>
    <t>Izvršenje 30.06.2023.</t>
  </si>
  <si>
    <t>Višak pren. , mjera pripravništva, 5.Ž</t>
  </si>
  <si>
    <t>Pomoć, državni proračun, 5.L.</t>
  </si>
  <si>
    <t>Pomoć EU, za ERASMUS+, 5.S.</t>
  </si>
  <si>
    <t>Prihodi bez prenesenog rezultata</t>
  </si>
  <si>
    <t>Višak prihoda, vl. izvori, preneseni, 3.4.</t>
  </si>
  <si>
    <t>Rashodi ( s uključenim rezultatom)</t>
  </si>
  <si>
    <t>Prihodi</t>
  </si>
  <si>
    <t>Rashodi</t>
  </si>
  <si>
    <t>Brojčana oznaka i naziv izvora financiranja</t>
  </si>
  <si>
    <t>Pregled ukupnih prihoda i rashoda po izvorima financiranja-kontrolna tablica</t>
  </si>
  <si>
    <t>Prihodi ukupno</t>
  </si>
  <si>
    <t>Rashodi ukupno</t>
  </si>
  <si>
    <t>5.Ž Preneseni viškovi; Mjera pripravništva</t>
  </si>
  <si>
    <t>UKUPNO:</t>
  </si>
  <si>
    <t>Rezultat 30.06.2024.</t>
  </si>
  <si>
    <t>Vlastiti prihodi, 3.4.</t>
  </si>
  <si>
    <t>Pomoći, drž. P. 5.Ž.</t>
  </si>
  <si>
    <t>Pomoći, HZZ, 5.Ž.</t>
  </si>
  <si>
    <t>Pomoći EU, 5.S.</t>
  </si>
  <si>
    <t>Donacije6.4</t>
  </si>
  <si>
    <t>Min. Poljop. 5.Đ</t>
  </si>
  <si>
    <t>Pošetno stanje 01.01.2023.</t>
  </si>
  <si>
    <t>Stanje razdoblja 1.1. do 30.06.2024.</t>
  </si>
  <si>
    <t>Izvor i oznaka iz županijske riznice</t>
  </si>
  <si>
    <t>Tablica stanja i rezultata po izvorima</t>
  </si>
  <si>
    <t>Donos  prenesenih viškova ukupno</t>
  </si>
  <si>
    <t>Raspoloživo u idućem razdoblju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</si>
</sst>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u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8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16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49" fontId="7" fillId="2" borderId="3" xfId="0" quotePrefix="1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12" fillId="11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4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3" xfId="0" quotePrefix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4" fontId="3" fillId="13" borderId="4" xfId="0" applyNumberFormat="1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18" fillId="2" borderId="3" xfId="0" quotePrefix="1" applyNumberFormat="1" applyFont="1" applyFill="1" applyBorder="1" applyAlignment="1">
      <alignment horizontal="left" vertical="center"/>
    </xf>
    <xf numFmtId="0" fontId="14" fillId="2" borderId="3" xfId="0" quotePrefix="1" applyNumberFormat="1" applyFont="1" applyFill="1" applyBorder="1" applyAlignment="1">
      <alignment horizontal="left" vertical="center" wrapText="1"/>
    </xf>
    <xf numFmtId="0" fontId="18" fillId="2" borderId="3" xfId="0" quotePrefix="1" applyNumberFormat="1" applyFont="1" applyFill="1" applyBorder="1" applyAlignment="1">
      <alignment horizontal="left" vertical="center" wrapText="1"/>
    </xf>
    <xf numFmtId="0" fontId="19" fillId="6" borderId="3" xfId="0" applyNumberFormat="1" applyFont="1" applyFill="1" applyBorder="1" applyAlignment="1" applyProtection="1">
      <alignment horizontal="center" vertical="center" wrapText="1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4" fontId="19" fillId="6" borderId="4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 applyProtection="1">
      <alignment horizontal="left" vertical="center" wrapText="1"/>
    </xf>
    <xf numFmtId="0" fontId="19" fillId="12" borderId="3" xfId="0" applyNumberFormat="1" applyFont="1" applyFill="1" applyBorder="1" applyAlignment="1" applyProtection="1">
      <alignment horizontal="center" vertical="center" wrapText="1"/>
    </xf>
    <xf numFmtId="0" fontId="19" fillId="12" borderId="4" xfId="0" applyNumberFormat="1" applyFont="1" applyFill="1" applyBorder="1" applyAlignment="1" applyProtection="1">
      <alignment horizontal="center" vertical="center" wrapText="1"/>
    </xf>
    <xf numFmtId="4" fontId="19" fillId="12" borderId="4" xfId="0" applyNumberFormat="1" applyFont="1" applyFill="1" applyBorder="1" applyAlignment="1" applyProtection="1">
      <alignment horizontal="center" vertical="center" wrapText="1"/>
    </xf>
    <xf numFmtId="4" fontId="19" fillId="7" borderId="4" xfId="0" applyNumberFormat="1" applyFont="1" applyFill="1" applyBorder="1" applyAlignment="1">
      <alignment horizontal="right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0" fontId="18" fillId="5" borderId="3" xfId="0" applyNumberFormat="1" applyFont="1" applyFill="1" applyBorder="1" applyAlignment="1" applyProtection="1">
      <alignment horizontal="left" vertical="center" wrapText="1"/>
    </xf>
    <xf numFmtId="4" fontId="19" fillId="5" borderId="4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4" fontId="20" fillId="2" borderId="4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8" fillId="5" borderId="3" xfId="0" quotePrefix="1" applyNumberFormat="1" applyFont="1" applyFill="1" applyBorder="1" applyAlignment="1">
      <alignment horizontal="left" vertical="center"/>
    </xf>
    <xf numFmtId="0" fontId="14" fillId="5" borderId="3" xfId="0" quotePrefix="1" applyNumberFormat="1" applyFont="1" applyFill="1" applyBorder="1" applyAlignment="1">
      <alignment horizontal="left" vertical="center"/>
    </xf>
    <xf numFmtId="0" fontId="21" fillId="5" borderId="3" xfId="0" quotePrefix="1" applyNumberFormat="1" applyFont="1" applyFill="1" applyBorder="1" applyAlignment="1">
      <alignment horizontal="left" vertical="center"/>
    </xf>
    <xf numFmtId="0" fontId="18" fillId="5" borderId="3" xfId="0" quotePrefix="1" applyNumberFormat="1" applyFont="1" applyFill="1" applyBorder="1" applyAlignment="1">
      <alignment horizontal="left" vertical="center" wrapText="1"/>
    </xf>
    <xf numFmtId="16" fontId="14" fillId="2" borderId="3" xfId="0" quotePrefix="1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" fontId="19" fillId="6" borderId="3" xfId="0" applyNumberFormat="1" applyFont="1" applyFill="1" applyBorder="1" applyAlignment="1" applyProtection="1">
      <alignment horizontal="center" vertical="center" wrapText="1"/>
    </xf>
    <xf numFmtId="0" fontId="18" fillId="7" borderId="3" xfId="0" applyNumberFormat="1" applyFont="1" applyFill="1" applyBorder="1" applyAlignment="1" applyProtection="1">
      <alignment horizontal="left" vertical="center" wrapText="1"/>
    </xf>
    <xf numFmtId="4" fontId="14" fillId="5" borderId="4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16" fontId="18" fillId="2" borderId="3" xfId="0" quotePrefix="1" applyNumberFormat="1" applyFont="1" applyFill="1" applyBorder="1" applyAlignment="1">
      <alignment horizontal="left" vertical="center"/>
    </xf>
    <xf numFmtId="0" fontId="14" fillId="5" borderId="3" xfId="0" quotePrefix="1" applyNumberFormat="1" applyFont="1" applyFill="1" applyBorder="1" applyAlignment="1">
      <alignment horizontal="left" vertical="center" wrapText="1"/>
    </xf>
    <xf numFmtId="0" fontId="14" fillId="7" borderId="3" xfId="0" applyNumberFormat="1" applyFont="1" applyFill="1" applyBorder="1" applyAlignment="1">
      <alignment horizontal="left" vertical="center"/>
    </xf>
    <xf numFmtId="0" fontId="14" fillId="7" borderId="3" xfId="0" applyNumberFormat="1" applyFont="1" applyFill="1" applyBorder="1" applyAlignment="1" applyProtection="1">
      <alignment horizontal="left" vertical="center"/>
    </xf>
    <xf numFmtId="0" fontId="18" fillId="7" borderId="3" xfId="0" applyNumberFormat="1" applyFont="1" applyFill="1" applyBorder="1" applyAlignment="1" applyProtection="1">
      <alignment horizontal="left" vertical="center"/>
    </xf>
    <xf numFmtId="0" fontId="14" fillId="7" borderId="3" xfId="0" applyNumberFormat="1" applyFont="1" applyFill="1" applyBorder="1" applyAlignment="1" applyProtection="1">
      <alignment vertical="center" wrapText="1"/>
    </xf>
    <xf numFmtId="0" fontId="18" fillId="5" borderId="3" xfId="0" applyNumberFormat="1" applyFont="1" applyFill="1" applyBorder="1" applyAlignment="1" applyProtection="1">
      <alignment vertical="center" wrapText="1"/>
    </xf>
    <xf numFmtId="0" fontId="14" fillId="2" borderId="3" xfId="0" applyNumberFormat="1" applyFont="1" applyFill="1" applyBorder="1" applyAlignment="1" applyProtection="1">
      <alignment vertical="center" wrapText="1"/>
    </xf>
    <xf numFmtId="16" fontId="18" fillId="2" borderId="3" xfId="0" applyNumberFormat="1" applyFont="1" applyFill="1" applyBorder="1" applyAlignment="1" applyProtection="1">
      <alignment horizontal="left" vertical="center" wrapText="1"/>
    </xf>
    <xf numFmtId="1" fontId="22" fillId="6" borderId="3" xfId="0" applyNumberFormat="1" applyFont="1" applyFill="1" applyBorder="1" applyAlignment="1" applyProtection="1">
      <alignment horizontal="center" vertical="center" wrapText="1"/>
    </xf>
    <xf numFmtId="4" fontId="19" fillId="6" borderId="3" xfId="0" applyNumberFormat="1" applyFont="1" applyFill="1" applyBorder="1" applyAlignment="1" applyProtection="1">
      <alignment horizontal="left" vertical="center" wrapText="1"/>
    </xf>
    <xf numFmtId="4" fontId="14" fillId="7" borderId="3" xfId="0" applyNumberFormat="1" applyFont="1" applyFill="1" applyBorder="1" applyAlignment="1" applyProtection="1">
      <alignment horizontal="left" vertical="center" wrapText="1"/>
    </xf>
    <xf numFmtId="4" fontId="19" fillId="7" borderId="3" xfId="0" applyNumberFormat="1" applyFont="1" applyFill="1" applyBorder="1" applyAlignment="1">
      <alignment horizontal="center"/>
    </xf>
    <xf numFmtId="4" fontId="14" fillId="5" borderId="3" xfId="0" applyNumberFormat="1" applyFont="1" applyFill="1" applyBorder="1" applyAlignment="1" applyProtection="1">
      <alignment horizontal="left" vertical="center" wrapText="1"/>
    </xf>
    <xf numFmtId="4" fontId="14" fillId="5" borderId="3" xfId="0" applyNumberFormat="1" applyFont="1" applyFill="1" applyBorder="1" applyAlignment="1">
      <alignment horizontal="center"/>
    </xf>
    <xf numFmtId="4" fontId="14" fillId="2" borderId="3" xfId="0" quotePrefix="1" applyNumberFormat="1" applyFont="1" applyFill="1" applyBorder="1" applyAlignment="1">
      <alignment horizontal="left" vertical="center" wrapText="1"/>
    </xf>
    <xf numFmtId="4" fontId="19" fillId="12" borderId="3" xfId="0" applyNumberFormat="1" applyFont="1" applyFill="1" applyBorder="1" applyAlignment="1">
      <alignment horizontal="center"/>
    </xf>
    <xf numFmtId="4" fontId="19" fillId="2" borderId="3" xfId="0" applyNumberFormat="1" applyFont="1" applyFill="1" applyBorder="1" applyAlignment="1">
      <alignment horizontal="center"/>
    </xf>
    <xf numFmtId="4" fontId="14" fillId="2" borderId="3" xfId="0" quotePrefix="1" applyNumberFormat="1" applyFont="1" applyFill="1" applyBorder="1" applyAlignment="1">
      <alignment horizontal="left" vertical="center"/>
    </xf>
    <xf numFmtId="0" fontId="18" fillId="2" borderId="3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" fontId="20" fillId="12" borderId="4" xfId="0" applyNumberFormat="1" applyFont="1" applyFill="1" applyBorder="1" applyAlignment="1" applyProtection="1">
      <alignment horizontal="right" vertical="center" wrapText="1"/>
    </xf>
    <xf numFmtId="4" fontId="20" fillId="7" borderId="4" xfId="0" applyNumberFormat="1" applyFont="1" applyFill="1" applyBorder="1" applyAlignment="1" applyProtection="1">
      <alignment horizontal="right" vertical="center" wrapText="1"/>
    </xf>
    <xf numFmtId="4" fontId="20" fillId="7" borderId="4" xfId="0" applyNumberFormat="1" applyFont="1" applyFill="1" applyBorder="1" applyAlignment="1">
      <alignment horizontal="right"/>
    </xf>
    <xf numFmtId="4" fontId="20" fillId="5" borderId="4" xfId="0" applyNumberFormat="1" applyFont="1" applyFill="1" applyBorder="1" applyAlignment="1">
      <alignment horizontal="right"/>
    </xf>
    <xf numFmtId="4" fontId="18" fillId="5" borderId="4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49" fontId="6" fillId="6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9" fontId="7" fillId="13" borderId="3" xfId="0" quotePrefix="1" applyNumberFormat="1" applyFont="1" applyFill="1" applyBorder="1" applyAlignment="1">
      <alignment horizontal="left" vertical="center" wrapText="1"/>
    </xf>
    <xf numFmtId="0" fontId="23" fillId="0" borderId="0" xfId="0" applyFont="1"/>
    <xf numFmtId="0" fontId="24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24" fillId="0" borderId="3" xfId="0" applyNumberFormat="1" applyFont="1" applyBorder="1"/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4" fillId="2" borderId="0" xfId="0" applyFont="1" applyFill="1"/>
    <xf numFmtId="0" fontId="23" fillId="0" borderId="3" xfId="0" applyFont="1" applyBorder="1"/>
    <xf numFmtId="0" fontId="23" fillId="10" borderId="3" xfId="0" applyFont="1" applyFill="1" applyBorder="1"/>
    <xf numFmtId="4" fontId="23" fillId="0" borderId="0" xfId="0" applyNumberFormat="1" applyFont="1"/>
    <xf numFmtId="4" fontId="23" fillId="0" borderId="0" xfId="0" applyNumberFormat="1" applyFont="1" applyAlignment="1">
      <alignment vertical="center" wrapText="1"/>
    </xf>
    <xf numFmtId="4" fontId="3" fillId="3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4" borderId="1" xfId="0" quotePrefix="1" applyNumberFormat="1" applyFont="1" applyFill="1" applyBorder="1" applyAlignment="1">
      <alignment horizontal="right"/>
    </xf>
    <xf numFmtId="4" fontId="3" fillId="4" borderId="3" xfId="0" quotePrefix="1" applyNumberFormat="1" applyFont="1" applyFill="1" applyBorder="1" applyAlignment="1">
      <alignment horizontal="right"/>
    </xf>
    <xf numFmtId="4" fontId="3" fillId="3" borderId="1" xfId="0" quotePrefix="1" applyNumberFormat="1" applyFont="1" applyFill="1" applyBorder="1" applyAlignment="1">
      <alignment horizontal="right"/>
    </xf>
    <xf numFmtId="4" fontId="3" fillId="3" borderId="3" xfId="0" quotePrefix="1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0" fontId="27" fillId="7" borderId="3" xfId="0" applyNumberFormat="1" applyFont="1" applyFill="1" applyBorder="1" applyAlignment="1" applyProtection="1">
      <alignment horizontal="center" vertical="center" wrapText="1"/>
    </xf>
    <xf numFmtId="0" fontId="21" fillId="7" borderId="3" xfId="0" applyNumberFormat="1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>
      <alignment horizontal="left" vertical="center"/>
    </xf>
    <xf numFmtId="4" fontId="3" fillId="13" borderId="3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left" vertical="center" wrapText="1"/>
    </xf>
    <xf numFmtId="0" fontId="23" fillId="2" borderId="0" xfId="0" applyFont="1" applyFill="1" applyBorder="1"/>
    <xf numFmtId="49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18" fillId="14" borderId="3" xfId="0" applyFont="1" applyFill="1" applyBorder="1" applyAlignment="1">
      <alignment wrapText="1"/>
    </xf>
    <xf numFmtId="0" fontId="17" fillId="6" borderId="4" xfId="0" applyNumberFormat="1" applyFont="1" applyFill="1" applyBorder="1" applyAlignment="1" applyProtection="1">
      <alignment horizontal="center" vertical="center" wrapText="1"/>
    </xf>
    <xf numFmtId="49" fontId="17" fillId="6" borderId="4" xfId="0" applyNumberFormat="1" applyFont="1" applyFill="1" applyBorder="1" applyAlignment="1" applyProtection="1">
      <alignment horizontal="center" vertical="center" wrapText="1"/>
    </xf>
    <xf numFmtId="4" fontId="23" fillId="14" borderId="3" xfId="0" applyNumberFormat="1" applyFont="1" applyFill="1" applyBorder="1" applyAlignment="1">
      <alignment wrapText="1"/>
    </xf>
    <xf numFmtId="4" fontId="23" fillId="14" borderId="3" xfId="0" applyNumberFormat="1" applyFont="1" applyFill="1" applyBorder="1"/>
    <xf numFmtId="0" fontId="23" fillId="12" borderId="3" xfId="0" applyFont="1" applyFill="1" applyBorder="1" applyAlignment="1">
      <alignment wrapText="1"/>
    </xf>
    <xf numFmtId="4" fontId="3" fillId="12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0" fontId="23" fillId="14" borderId="3" xfId="0" applyFont="1" applyFill="1" applyBorder="1"/>
    <xf numFmtId="4" fontId="25" fillId="0" borderId="3" xfId="0" applyNumberFormat="1" applyFont="1" applyBorder="1"/>
    <xf numFmtId="0" fontId="5" fillId="0" borderId="0" xfId="0" applyFont="1" applyFill="1" applyBorder="1" applyAlignment="1" applyProtection="1">
      <alignment horizontal="center" vertical="center" wrapText="1"/>
    </xf>
    <xf numFmtId="4" fontId="29" fillId="2" borderId="4" xfId="0" applyNumberFormat="1" applyFont="1" applyFill="1" applyBorder="1" applyAlignment="1">
      <alignment horizontal="right"/>
    </xf>
    <xf numFmtId="16" fontId="30" fillId="2" borderId="3" xfId="0" applyNumberFormat="1" applyFont="1" applyFill="1" applyBorder="1" applyAlignment="1" applyProtection="1">
      <alignment horizontal="left" vertical="center" wrapText="1"/>
    </xf>
    <xf numFmtId="4" fontId="31" fillId="2" borderId="4" xfId="0" applyNumberFormat="1" applyFont="1" applyFill="1" applyBorder="1" applyAlignment="1">
      <alignment horizontal="right"/>
    </xf>
    <xf numFmtId="49" fontId="30" fillId="2" borderId="3" xfId="0" quotePrefix="1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3" fontId="20" fillId="2" borderId="3" xfId="0" applyNumberFormat="1" applyFont="1" applyFill="1" applyBorder="1" applyAlignment="1">
      <alignment horizontal="right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49" fontId="17" fillId="12" borderId="4" xfId="0" applyNumberFormat="1" applyFont="1" applyFill="1" applyBorder="1" applyAlignment="1" applyProtection="1">
      <alignment horizontal="center" vertical="center" wrapText="1"/>
    </xf>
    <xf numFmtId="0" fontId="17" fillId="12" borderId="4" xfId="0" applyNumberFormat="1" applyFont="1" applyFill="1" applyBorder="1" applyAlignment="1" applyProtection="1">
      <alignment horizontal="center" vertical="center" wrapText="1"/>
    </xf>
    <xf numFmtId="4" fontId="25" fillId="14" borderId="3" xfId="0" applyNumberFormat="1" applyFont="1" applyFill="1" applyBorder="1"/>
    <xf numFmtId="4" fontId="6" fillId="10" borderId="3" xfId="0" applyNumberFormat="1" applyFont="1" applyFill="1" applyBorder="1" applyAlignment="1">
      <alignment horizontal="right"/>
    </xf>
    <xf numFmtId="16" fontId="28" fillId="2" borderId="3" xfId="0" applyNumberFormat="1" applyFont="1" applyFill="1" applyBorder="1" applyAlignment="1" applyProtection="1">
      <alignment horizontal="center" vertical="center" wrapText="1"/>
    </xf>
    <xf numFmtId="49" fontId="28" fillId="2" borderId="3" xfId="0" quotePrefix="1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left"/>
    </xf>
    <xf numFmtId="4" fontId="33" fillId="13" borderId="3" xfId="0" applyNumberFormat="1" applyFont="1" applyFill="1" applyBorder="1"/>
    <xf numFmtId="0" fontId="26" fillId="0" borderId="3" xfId="0" applyFont="1" applyBorder="1"/>
    <xf numFmtId="4" fontId="34" fillId="0" borderId="3" xfId="0" applyNumberFormat="1" applyFont="1" applyBorder="1"/>
    <xf numFmtId="4" fontId="35" fillId="0" borderId="3" xfId="0" applyNumberFormat="1" applyFont="1" applyBorder="1"/>
    <xf numFmtId="0" fontId="0" fillId="13" borderId="3" xfId="0" applyFill="1" applyBorder="1"/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1" xfId="0" applyNumberFormat="1" applyFont="1" applyFill="1" applyBorder="1" applyAlignment="1" applyProtection="1">
      <alignment horizontal="left" vertical="center" wrapText="1"/>
    </xf>
    <xf numFmtId="0" fontId="12" fillId="11" borderId="2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24" fillId="9" borderId="4" xfId="0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4" fillId="8" borderId="4" xfId="0" applyFont="1" applyFill="1" applyBorder="1" applyAlignment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6" fillId="8" borderId="4" xfId="0" applyFont="1" applyFill="1" applyBorder="1" applyAlignment="1">
      <alignment horizontal="left" vertical="center" wrapText="1"/>
    </xf>
    <xf numFmtId="0" fontId="26" fillId="9" borderId="2" xfId="0" applyFont="1" applyFill="1" applyBorder="1" applyAlignment="1">
      <alignment horizontal="left" vertical="center" wrapText="1"/>
    </xf>
    <xf numFmtId="0" fontId="26" fillId="9" borderId="4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4" fontId="34" fillId="0" borderId="1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4" xfId="0" applyBorder="1" applyAlignment="1"/>
    <xf numFmtId="4" fontId="35" fillId="0" borderId="1" xfId="0" applyNumberFormat="1" applyFont="1" applyBorder="1" applyAlignment="1">
      <alignment horizontal="right"/>
    </xf>
    <xf numFmtId="0" fontId="1" fillId="0" borderId="2" xfId="0" applyFont="1" applyBorder="1" applyAlignment="1"/>
    <xf numFmtId="0" fontId="1" fillId="0" borderId="4" xfId="0" applyFont="1" applyBorder="1" applyAlignment="1"/>
    <xf numFmtId="0" fontId="3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29" fillId="2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opLeftCell="A4" workbookViewId="0">
      <selection activeCell="D44" sqref="D44"/>
    </sheetView>
  </sheetViews>
  <sheetFormatPr defaultRowHeight="15" x14ac:dyDescent="0.25"/>
  <cols>
    <col min="5" max="6" width="25.28515625" customWidth="1"/>
    <col min="7" max="8" width="18.7109375" style="34" customWidth="1"/>
    <col min="9" max="10" width="12.7109375" style="34" customWidth="1"/>
  </cols>
  <sheetData>
    <row r="1" spans="1:10" ht="42" customHeight="1" x14ac:dyDescent="0.25">
      <c r="A1" s="218" t="s">
        <v>262</v>
      </c>
      <c r="B1" s="218"/>
      <c r="C1" s="218"/>
      <c r="D1" s="218"/>
      <c r="E1" s="218"/>
      <c r="F1" s="218"/>
      <c r="G1" s="218"/>
      <c r="H1" s="218"/>
      <c r="I1"/>
      <c r="J1"/>
    </row>
    <row r="2" spans="1:10" ht="18" customHeight="1" x14ac:dyDescent="0.25">
      <c r="A2" s="1"/>
      <c r="B2" s="1"/>
      <c r="C2" s="1"/>
      <c r="D2" s="1"/>
      <c r="E2" s="1"/>
      <c r="F2" s="9"/>
      <c r="G2" s="35"/>
      <c r="H2" s="69"/>
      <c r="I2" s="35"/>
      <c r="J2" s="35"/>
    </row>
    <row r="3" spans="1:10" ht="15.75" x14ac:dyDescent="0.25">
      <c r="A3" s="216" t="s">
        <v>23</v>
      </c>
      <c r="B3" s="216"/>
      <c r="C3" s="216"/>
      <c r="D3" s="216"/>
      <c r="E3" s="216"/>
      <c r="F3" s="216"/>
      <c r="G3" s="216"/>
      <c r="H3" s="216"/>
      <c r="I3"/>
      <c r="J3"/>
    </row>
    <row r="4" spans="1:10" ht="18" x14ac:dyDescent="0.25">
      <c r="A4" s="1"/>
      <c r="B4" s="1"/>
      <c r="C4" s="1"/>
      <c r="D4" s="1"/>
      <c r="E4" s="1"/>
      <c r="F4" s="9"/>
      <c r="G4" s="35"/>
      <c r="H4" s="35"/>
      <c r="I4" s="35"/>
      <c r="J4" s="35"/>
    </row>
    <row r="5" spans="1:10" ht="18" customHeight="1" x14ac:dyDescent="0.25">
      <c r="A5" s="216" t="s">
        <v>27</v>
      </c>
      <c r="B5" s="217"/>
      <c r="C5" s="217"/>
      <c r="D5" s="217"/>
      <c r="E5" s="217"/>
      <c r="F5" s="217"/>
      <c r="G5" s="217"/>
      <c r="H5" s="217"/>
      <c r="I5"/>
      <c r="J5"/>
    </row>
    <row r="6" spans="1:10" ht="18" customHeight="1" x14ac:dyDescent="0.25">
      <c r="A6" s="32"/>
      <c r="B6" s="33"/>
      <c r="C6" s="33"/>
      <c r="D6" s="33"/>
      <c r="E6" s="33"/>
      <c r="F6" s="58"/>
      <c r="G6" s="33"/>
      <c r="H6" s="33"/>
      <c r="I6" s="129"/>
      <c r="J6" s="129"/>
    </row>
    <row r="7" spans="1:10" ht="25.5" x14ac:dyDescent="0.25">
      <c r="A7" s="10"/>
      <c r="B7" s="11"/>
      <c r="C7" s="11"/>
      <c r="D7" s="12"/>
      <c r="E7" s="13"/>
      <c r="F7" s="39" t="s">
        <v>282</v>
      </c>
      <c r="G7" s="39" t="s">
        <v>162</v>
      </c>
      <c r="H7" s="39" t="s">
        <v>195</v>
      </c>
      <c r="I7" s="39" t="s">
        <v>265</v>
      </c>
      <c r="J7" s="39" t="s">
        <v>265</v>
      </c>
    </row>
    <row r="8" spans="1:10" x14ac:dyDescent="0.25">
      <c r="A8" s="10"/>
      <c r="B8" s="11"/>
      <c r="C8" s="11"/>
      <c r="D8" s="12"/>
      <c r="E8" s="13"/>
      <c r="F8" s="181" t="s">
        <v>269</v>
      </c>
      <c r="G8" s="181" t="s">
        <v>270</v>
      </c>
      <c r="H8" s="181" t="s">
        <v>271</v>
      </c>
      <c r="I8" s="182" t="s">
        <v>267</v>
      </c>
      <c r="J8" s="182" t="s">
        <v>266</v>
      </c>
    </row>
    <row r="9" spans="1:10" x14ac:dyDescent="0.25">
      <c r="A9" s="219" t="s">
        <v>0</v>
      </c>
      <c r="B9" s="220"/>
      <c r="C9" s="220"/>
      <c r="D9" s="220"/>
      <c r="E9" s="221"/>
      <c r="F9" s="40">
        <f t="shared" ref="F9" si="0">F10+F11</f>
        <v>1207317.6700000002</v>
      </c>
      <c r="G9" s="40">
        <f t="shared" ref="G9:H9" si="1">G10+G11</f>
        <v>2793218</v>
      </c>
      <c r="H9" s="40">
        <f t="shared" si="1"/>
        <v>1588688.3999999997</v>
      </c>
      <c r="I9" s="167">
        <f>H9/F9*100</f>
        <v>131.58826707141623</v>
      </c>
      <c r="J9" s="167">
        <f>H9/G9*100</f>
        <v>56.87663476320143</v>
      </c>
    </row>
    <row r="10" spans="1:10" x14ac:dyDescent="0.25">
      <c r="A10" s="222" t="s">
        <v>152</v>
      </c>
      <c r="B10" s="215"/>
      <c r="C10" s="215"/>
      <c r="D10" s="215"/>
      <c r="E10" s="223"/>
      <c r="F10" s="41">
        <f>' Račun prihoda i rashoda'!E12</f>
        <v>1207317.6700000002</v>
      </c>
      <c r="G10" s="41">
        <f>' Račun prihoda i rashoda'!F12</f>
        <v>2793218</v>
      </c>
      <c r="H10" s="41">
        <f>' Račun prihoda i rashoda'!G12</f>
        <v>1588688.3999999997</v>
      </c>
      <c r="I10" s="168">
        <f>H10/F10*100</f>
        <v>131.58826707141623</v>
      </c>
      <c r="J10" s="168">
        <f>H10/G10*100</f>
        <v>56.87663476320143</v>
      </c>
    </row>
    <row r="11" spans="1:10" x14ac:dyDescent="0.25">
      <c r="A11" s="224" t="s">
        <v>153</v>
      </c>
      <c r="B11" s="223"/>
      <c r="C11" s="223"/>
      <c r="D11" s="223"/>
      <c r="E11" s="223"/>
      <c r="F11" s="41">
        <v>0</v>
      </c>
      <c r="G11" s="41">
        <v>0</v>
      </c>
      <c r="H11" s="41">
        <v>0</v>
      </c>
      <c r="I11" s="168">
        <v>0</v>
      </c>
      <c r="J11" s="168">
        <v>0</v>
      </c>
    </row>
    <row r="12" spans="1:10" x14ac:dyDescent="0.25">
      <c r="A12" s="14" t="s">
        <v>2</v>
      </c>
      <c r="B12" s="15"/>
      <c r="C12" s="15"/>
      <c r="D12" s="15"/>
      <c r="E12" s="15"/>
      <c r="F12" s="40">
        <f t="shared" ref="F12" si="2">F13+F14</f>
        <v>1209675.27</v>
      </c>
      <c r="G12" s="40">
        <f t="shared" ref="G12:H12" si="3">G13+G14</f>
        <v>2869218</v>
      </c>
      <c r="H12" s="40">
        <f t="shared" si="3"/>
        <v>1626697.58</v>
      </c>
      <c r="I12" s="167">
        <f>H12/F12*100</f>
        <v>134.47390554656872</v>
      </c>
      <c r="J12" s="167">
        <f>H12/G12*100</f>
        <v>56.694806041227963</v>
      </c>
    </row>
    <row r="13" spans="1:10" x14ac:dyDescent="0.25">
      <c r="A13" s="214" t="s">
        <v>154</v>
      </c>
      <c r="B13" s="215"/>
      <c r="C13" s="215"/>
      <c r="D13" s="215"/>
      <c r="E13" s="215"/>
      <c r="F13" s="41">
        <f>' Račun prihoda i rashoda'!E46</f>
        <v>1207936.5900000001</v>
      </c>
      <c r="G13" s="41">
        <f>' Račun prihoda i rashoda'!F46</f>
        <v>2856718</v>
      </c>
      <c r="H13" s="41">
        <f>' Račun prihoda i rashoda'!G46</f>
        <v>1618008.37</v>
      </c>
      <c r="I13" s="168">
        <f>H13/F13*100</f>
        <v>133.94812139931949</v>
      </c>
      <c r="J13" s="168">
        <f>H13/G13*100</f>
        <v>56.638715126939374</v>
      </c>
    </row>
    <row r="14" spans="1:10" x14ac:dyDescent="0.25">
      <c r="A14" s="229" t="s">
        <v>155</v>
      </c>
      <c r="B14" s="223"/>
      <c r="C14" s="223"/>
      <c r="D14" s="223"/>
      <c r="E14" s="223"/>
      <c r="F14" s="42">
        <f>' Račun prihoda i rashoda'!E149</f>
        <v>1738.6799999999998</v>
      </c>
      <c r="G14" s="42">
        <f>' Račun prihoda i rashoda'!F149</f>
        <v>12500</v>
      </c>
      <c r="H14" s="42">
        <f>' Račun prihoda i rashoda'!G149</f>
        <v>8689.2099999999991</v>
      </c>
      <c r="I14" s="169">
        <f>H14/F14*100</f>
        <v>499.75901258425932</v>
      </c>
      <c r="J14" s="169">
        <f>H14/G14*100</f>
        <v>69.513679999999994</v>
      </c>
    </row>
    <row r="15" spans="1:10" x14ac:dyDescent="0.25">
      <c r="A15" s="228" t="s">
        <v>3</v>
      </c>
      <c r="B15" s="220"/>
      <c r="C15" s="220"/>
      <c r="D15" s="220"/>
      <c r="E15" s="220"/>
      <c r="F15" s="40">
        <f t="shared" ref="F15" si="4">F9-F12</f>
        <v>-2357.5999999998603</v>
      </c>
      <c r="G15" s="40">
        <f t="shared" ref="G15" si="5">G9-G12</f>
        <v>-76000</v>
      </c>
      <c r="H15" s="43">
        <f>H9-H12</f>
        <v>-38009.1800000004</v>
      </c>
      <c r="I15" s="167">
        <f>H15/F15*100</f>
        <v>1612.1979979641437</v>
      </c>
      <c r="J15" s="167">
        <f>H15/G15*100</f>
        <v>50.012078947368941</v>
      </c>
    </row>
    <row r="16" spans="1:10" ht="18" x14ac:dyDescent="0.25">
      <c r="A16" s="1"/>
      <c r="B16" s="3"/>
      <c r="C16" s="3"/>
      <c r="D16" s="3"/>
      <c r="E16" s="3"/>
      <c r="F16" s="8"/>
      <c r="G16" s="44"/>
      <c r="H16" s="45"/>
      <c r="I16" s="44"/>
      <c r="J16" s="44"/>
    </row>
    <row r="17" spans="1:10" ht="18" customHeight="1" x14ac:dyDescent="0.25">
      <c r="A17" s="216" t="s">
        <v>28</v>
      </c>
      <c r="B17" s="217"/>
      <c r="C17" s="217"/>
      <c r="D17" s="217"/>
      <c r="E17" s="217"/>
      <c r="F17" s="217"/>
      <c r="G17" s="217"/>
      <c r="H17" s="217"/>
      <c r="I17"/>
      <c r="J17"/>
    </row>
    <row r="18" spans="1:10" ht="18" x14ac:dyDescent="0.25">
      <c r="A18" s="9"/>
      <c r="B18" s="8"/>
      <c r="C18" s="8"/>
      <c r="D18" s="8"/>
      <c r="E18" s="8"/>
      <c r="F18" s="8"/>
      <c r="G18" s="44"/>
      <c r="H18" s="45"/>
      <c r="I18" s="44"/>
      <c r="J18" s="44"/>
    </row>
    <row r="19" spans="1:10" ht="25.5" x14ac:dyDescent="0.25">
      <c r="A19" s="10"/>
      <c r="B19" s="11"/>
      <c r="C19" s="11"/>
      <c r="D19" s="12"/>
      <c r="E19" s="13"/>
      <c r="F19" s="68" t="s">
        <v>282</v>
      </c>
      <c r="G19" s="39" t="s">
        <v>162</v>
      </c>
      <c r="H19" s="39" t="s">
        <v>195</v>
      </c>
      <c r="I19" s="39" t="s">
        <v>265</v>
      </c>
      <c r="J19" s="39" t="s">
        <v>265</v>
      </c>
    </row>
    <row r="20" spans="1:10" ht="15.75" customHeight="1" x14ac:dyDescent="0.25">
      <c r="A20" s="222" t="s">
        <v>156</v>
      </c>
      <c r="B20" s="227"/>
      <c r="C20" s="227"/>
      <c r="D20" s="227"/>
      <c r="E20" s="227"/>
      <c r="F20" s="61"/>
      <c r="G20" s="42"/>
      <c r="H20" s="42"/>
      <c r="I20" s="42"/>
      <c r="J20" s="42"/>
    </row>
    <row r="21" spans="1:10" x14ac:dyDescent="0.25">
      <c r="A21" s="222" t="s">
        <v>157</v>
      </c>
      <c r="B21" s="215"/>
      <c r="C21" s="215"/>
      <c r="D21" s="215"/>
      <c r="E21" s="215"/>
      <c r="F21" s="62"/>
      <c r="G21" s="42"/>
      <c r="H21" s="42"/>
      <c r="I21" s="42"/>
      <c r="J21" s="42"/>
    </row>
    <row r="22" spans="1:10" x14ac:dyDescent="0.25">
      <c r="A22" s="230" t="s">
        <v>5</v>
      </c>
      <c r="B22" s="231"/>
      <c r="C22" s="231"/>
      <c r="D22" s="231"/>
      <c r="E22" s="231"/>
      <c r="F22" s="62"/>
      <c r="G22" s="42"/>
      <c r="H22" s="42"/>
      <c r="I22" s="42"/>
      <c r="J22" s="42"/>
    </row>
    <row r="23" spans="1:10" ht="15" customHeight="1" x14ac:dyDescent="0.25">
      <c r="A23" s="228" t="s">
        <v>161</v>
      </c>
      <c r="B23" s="220"/>
      <c r="C23" s="220"/>
      <c r="D23" s="220"/>
      <c r="E23" s="220"/>
      <c r="F23" s="63"/>
      <c r="G23" s="40">
        <v>0</v>
      </c>
      <c r="H23" s="40">
        <v>0</v>
      </c>
      <c r="I23" s="40"/>
      <c r="J23" s="40"/>
    </row>
    <row r="24" spans="1:10" ht="18" x14ac:dyDescent="0.25">
      <c r="A24" s="7"/>
      <c r="B24" s="8"/>
      <c r="C24" s="8"/>
      <c r="D24" s="8"/>
      <c r="E24" s="8"/>
      <c r="F24" s="8"/>
      <c r="G24" s="44"/>
      <c r="H24" s="45"/>
      <c r="I24" s="44"/>
      <c r="J24" s="44"/>
    </row>
    <row r="25" spans="1:10" ht="18" customHeight="1" x14ac:dyDescent="0.25">
      <c r="A25" s="216" t="s">
        <v>159</v>
      </c>
      <c r="B25" s="217"/>
      <c r="C25" s="217"/>
      <c r="D25" s="217"/>
      <c r="E25" s="217"/>
      <c r="F25" s="217"/>
      <c r="G25" s="217"/>
      <c r="H25" s="217"/>
      <c r="I25"/>
      <c r="J25"/>
    </row>
    <row r="26" spans="1:10" ht="18" customHeight="1" x14ac:dyDescent="0.25">
      <c r="A26" s="52"/>
      <c r="B26" s="53"/>
      <c r="C26" s="53"/>
      <c r="D26" s="53"/>
      <c r="E26" s="53"/>
      <c r="F26" s="58"/>
      <c r="G26" s="53"/>
      <c r="H26" s="53"/>
      <c r="I26" s="129"/>
      <c r="J26" s="129"/>
    </row>
    <row r="27" spans="1:10" ht="25.5" x14ac:dyDescent="0.25">
      <c r="A27" s="10"/>
      <c r="B27" s="11"/>
      <c r="C27" s="11"/>
      <c r="D27" s="12"/>
      <c r="E27" s="13"/>
      <c r="F27" s="39" t="s">
        <v>282</v>
      </c>
      <c r="G27" s="39" t="s">
        <v>162</v>
      </c>
      <c r="H27" s="39" t="s">
        <v>195</v>
      </c>
      <c r="I27" s="39" t="s">
        <v>265</v>
      </c>
      <c r="J27" s="39" t="s">
        <v>265</v>
      </c>
    </row>
    <row r="28" spans="1:10" x14ac:dyDescent="0.25">
      <c r="A28" s="232" t="s">
        <v>166</v>
      </c>
      <c r="B28" s="233"/>
      <c r="C28" s="233"/>
      <c r="D28" s="233"/>
      <c r="E28" s="233"/>
      <c r="F28" s="46">
        <v>36881.480000000003</v>
      </c>
      <c r="G28" s="46">
        <v>0</v>
      </c>
      <c r="H28" s="64">
        <v>117855.05</v>
      </c>
      <c r="I28" s="170">
        <f>H28/F28*100</f>
        <v>319.55076097813861</v>
      </c>
      <c r="J28" s="171">
        <v>0</v>
      </c>
    </row>
    <row r="29" spans="1:10" ht="30" customHeight="1" x14ac:dyDescent="0.25">
      <c r="A29" s="225" t="s">
        <v>4</v>
      </c>
      <c r="B29" s="226"/>
      <c r="C29" s="226"/>
      <c r="D29" s="226"/>
      <c r="E29" s="226"/>
      <c r="F29" s="47">
        <f>F28+F15</f>
        <v>34523.880000000143</v>
      </c>
      <c r="G29" s="47">
        <v>76000</v>
      </c>
      <c r="H29" s="65">
        <f>H28+H15</f>
        <v>79845.869999999602</v>
      </c>
      <c r="I29" s="172">
        <f>H29/F29*100</f>
        <v>231.27722028925854</v>
      </c>
      <c r="J29" s="173">
        <f>H29/G29*100</f>
        <v>105.06035526315738</v>
      </c>
    </row>
    <row r="31" spans="1:10" ht="18" customHeight="1" x14ac:dyDescent="0.25">
      <c r="A31" s="216" t="s">
        <v>160</v>
      </c>
      <c r="B31" s="217"/>
      <c r="C31" s="217"/>
      <c r="D31" s="217"/>
      <c r="E31" s="217"/>
      <c r="F31" s="217"/>
      <c r="G31" s="217"/>
      <c r="H31" s="217"/>
      <c r="I31"/>
      <c r="J31"/>
    </row>
    <row r="32" spans="1:10" ht="18" customHeight="1" x14ac:dyDescent="0.25">
      <c r="A32" s="66"/>
      <c r="B32" s="67"/>
      <c r="C32" s="67"/>
      <c r="D32" s="67"/>
      <c r="E32" s="67"/>
      <c r="F32" s="67"/>
      <c r="G32" s="67"/>
      <c r="H32" s="67"/>
      <c r="I32" s="129"/>
      <c r="J32" s="129"/>
    </row>
    <row r="33" spans="1:10" ht="25.5" x14ac:dyDescent="0.25">
      <c r="A33" s="10"/>
      <c r="B33" s="11"/>
      <c r="C33" s="11"/>
      <c r="D33" s="12"/>
      <c r="E33" s="13"/>
      <c r="F33" s="39" t="s">
        <v>282</v>
      </c>
      <c r="G33" s="39" t="s">
        <v>162</v>
      </c>
      <c r="H33" s="39" t="s">
        <v>195</v>
      </c>
      <c r="I33" s="39" t="s">
        <v>265</v>
      </c>
      <c r="J33" s="39" t="s">
        <v>265</v>
      </c>
    </row>
    <row r="34" spans="1:10" x14ac:dyDescent="0.25">
      <c r="A34" s="232" t="s">
        <v>166</v>
      </c>
      <c r="B34" s="233"/>
      <c r="C34" s="233"/>
      <c r="D34" s="233"/>
      <c r="E34" s="233"/>
      <c r="F34" s="46"/>
      <c r="G34" s="46">
        <v>0</v>
      </c>
      <c r="H34" s="64">
        <v>0</v>
      </c>
      <c r="I34" s="170">
        <v>0</v>
      </c>
      <c r="J34" s="171">
        <v>0</v>
      </c>
    </row>
    <row r="35" spans="1:10" ht="30" customHeight="1" x14ac:dyDescent="0.25">
      <c r="A35" s="225" t="s">
        <v>4</v>
      </c>
      <c r="B35" s="226"/>
      <c r="C35" s="226"/>
      <c r="D35" s="226"/>
      <c r="E35" s="226"/>
      <c r="F35" s="47">
        <v>0</v>
      </c>
      <c r="G35" s="47">
        <v>0</v>
      </c>
      <c r="H35" s="65">
        <v>0</v>
      </c>
      <c r="I35" s="172">
        <v>0</v>
      </c>
      <c r="J35" s="173">
        <v>0</v>
      </c>
    </row>
  </sheetData>
  <mergeCells count="20">
    <mergeCell ref="A35:E35"/>
    <mergeCell ref="A20:E20"/>
    <mergeCell ref="A21:E21"/>
    <mergeCell ref="A23:E23"/>
    <mergeCell ref="A14:E14"/>
    <mergeCell ref="A15:E15"/>
    <mergeCell ref="A22:E22"/>
    <mergeCell ref="A25:H25"/>
    <mergeCell ref="A28:E28"/>
    <mergeCell ref="A29:E29"/>
    <mergeCell ref="A31:H31"/>
    <mergeCell ref="A34:E34"/>
    <mergeCell ref="A13:E13"/>
    <mergeCell ref="A5:H5"/>
    <mergeCell ref="A17:H17"/>
    <mergeCell ref="A1:H1"/>
    <mergeCell ref="A3:H3"/>
    <mergeCell ref="A9:E9"/>
    <mergeCell ref="A10:E10"/>
    <mergeCell ref="A11:E1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8"/>
  <sheetViews>
    <sheetView topLeftCell="A67" zoomScale="83" zoomScaleNormal="83" workbookViewId="0">
      <selection activeCell="E169" sqref="E169"/>
    </sheetView>
  </sheetViews>
  <sheetFormatPr defaultRowHeight="15" x14ac:dyDescent="0.25"/>
  <cols>
    <col min="1" max="1" width="8.5703125" customWidth="1"/>
    <col min="2" max="2" width="9" customWidth="1"/>
    <col min="3" max="3" width="5.42578125" bestFit="1" customWidth="1"/>
    <col min="4" max="4" width="54.85546875" customWidth="1"/>
    <col min="5" max="5" width="21.28515625" customWidth="1"/>
    <col min="6" max="7" width="21.42578125" customWidth="1"/>
    <col min="8" max="9" width="13.7109375" customWidth="1"/>
  </cols>
  <sheetData>
    <row r="1" spans="1:9" ht="42" customHeight="1" x14ac:dyDescent="0.25">
      <c r="A1" s="234" t="s">
        <v>262</v>
      </c>
      <c r="B1" s="235"/>
      <c r="C1" s="235"/>
      <c r="D1" s="235"/>
      <c r="E1" s="235"/>
      <c r="F1" s="235"/>
      <c r="G1" s="236"/>
    </row>
    <row r="2" spans="1:9" ht="18" customHeight="1" x14ac:dyDescent="0.25">
      <c r="A2" s="1"/>
      <c r="B2" s="1"/>
      <c r="C2" s="1"/>
      <c r="D2" s="1"/>
      <c r="E2" s="1"/>
      <c r="F2" s="1"/>
      <c r="G2" s="1"/>
      <c r="H2" s="9"/>
      <c r="I2" s="9"/>
    </row>
    <row r="3" spans="1:9" ht="15.75" x14ac:dyDescent="0.25">
      <c r="A3" s="216" t="s">
        <v>23</v>
      </c>
      <c r="B3" s="216"/>
      <c r="C3" s="216"/>
      <c r="D3" s="216"/>
      <c r="E3" s="216"/>
      <c r="F3" s="216"/>
      <c r="G3" s="240"/>
    </row>
    <row r="4" spans="1:9" ht="18" x14ac:dyDescent="0.25">
      <c r="A4" s="1"/>
      <c r="B4" s="1"/>
      <c r="C4" s="1"/>
      <c r="D4" s="1"/>
      <c r="E4" s="1"/>
      <c r="F4" s="1"/>
      <c r="G4" s="2"/>
      <c r="H4" s="9"/>
      <c r="I4" s="9"/>
    </row>
    <row r="5" spans="1:9" ht="18" customHeight="1" x14ac:dyDescent="0.25">
      <c r="A5" s="216" t="s">
        <v>7</v>
      </c>
      <c r="B5" s="217"/>
      <c r="C5" s="217"/>
      <c r="D5" s="217"/>
      <c r="E5" s="217"/>
      <c r="F5" s="217"/>
      <c r="G5" s="217"/>
    </row>
    <row r="6" spans="1:9" ht="18" x14ac:dyDescent="0.25">
      <c r="A6" s="1"/>
      <c r="B6" s="1"/>
      <c r="C6" s="1"/>
      <c r="D6" s="1"/>
      <c r="E6" s="1"/>
      <c r="F6" s="1"/>
      <c r="G6" s="2"/>
      <c r="H6" s="9"/>
      <c r="I6" s="9"/>
    </row>
    <row r="7" spans="1:9" ht="15.75" x14ac:dyDescent="0.25">
      <c r="A7" s="216" t="s">
        <v>1</v>
      </c>
      <c r="B7" s="239"/>
      <c r="C7" s="239"/>
      <c r="D7" s="239"/>
      <c r="E7" s="239"/>
      <c r="F7" s="239"/>
      <c r="G7" s="239"/>
    </row>
    <row r="8" spans="1:9" ht="15.75" x14ac:dyDescent="0.25">
      <c r="A8" s="49"/>
      <c r="B8" s="50"/>
      <c r="C8" s="50"/>
      <c r="D8" s="50"/>
      <c r="E8" s="50"/>
      <c r="F8" s="50"/>
      <c r="G8" s="50"/>
      <c r="H8" s="128"/>
      <c r="I8" s="128"/>
    </row>
    <row r="9" spans="1:9" ht="32.25" customHeight="1" x14ac:dyDescent="0.25">
      <c r="A9" s="82" t="s">
        <v>8</v>
      </c>
      <c r="B9" s="83" t="s">
        <v>9</v>
      </c>
      <c r="C9" s="83" t="s">
        <v>10</v>
      </c>
      <c r="D9" s="83" t="s">
        <v>6</v>
      </c>
      <c r="E9" s="84" t="s">
        <v>281</v>
      </c>
      <c r="F9" s="82" t="s">
        <v>158</v>
      </c>
      <c r="G9" s="82" t="s">
        <v>195</v>
      </c>
      <c r="H9" s="82" t="s">
        <v>265</v>
      </c>
      <c r="I9" s="82" t="s">
        <v>265</v>
      </c>
    </row>
    <row r="10" spans="1:9" ht="13.5" customHeight="1" x14ac:dyDescent="0.25">
      <c r="A10" s="85"/>
      <c r="B10" s="85"/>
      <c r="C10" s="85"/>
      <c r="D10" s="176">
        <v>1</v>
      </c>
      <c r="E10" s="176">
        <v>2</v>
      </c>
      <c r="F10" s="176">
        <v>3</v>
      </c>
      <c r="G10" s="176">
        <v>4</v>
      </c>
      <c r="H10" s="176" t="s">
        <v>263</v>
      </c>
      <c r="I10" s="176" t="s">
        <v>264</v>
      </c>
    </row>
    <row r="11" spans="1:9" ht="24.75" customHeight="1" x14ac:dyDescent="0.25">
      <c r="A11" s="86"/>
      <c r="B11" s="87"/>
      <c r="C11" s="87"/>
      <c r="D11" s="88" t="s">
        <v>95</v>
      </c>
      <c r="E11" s="88">
        <f>E12</f>
        <v>1207317.6700000002</v>
      </c>
      <c r="F11" s="88">
        <f>F12</f>
        <v>2793218</v>
      </c>
      <c r="G11" s="88">
        <f>G12</f>
        <v>1588688.3999999997</v>
      </c>
      <c r="H11" s="130">
        <f>(G11/E11)*100</f>
        <v>131.58826707141623</v>
      </c>
      <c r="I11" s="130">
        <f>(G11/F11)*100</f>
        <v>56.87663476320143</v>
      </c>
    </row>
    <row r="12" spans="1:9" ht="25.5" customHeight="1" x14ac:dyDescent="0.25">
      <c r="A12" s="85">
        <v>6</v>
      </c>
      <c r="B12" s="85"/>
      <c r="C12" s="85"/>
      <c r="D12" s="85" t="s">
        <v>11</v>
      </c>
      <c r="E12" s="89">
        <f>E13+E22+E25+E28+E33</f>
        <v>1207317.6700000002</v>
      </c>
      <c r="F12" s="89">
        <f>F13+F22+F25+F28+F33</f>
        <v>2793218</v>
      </c>
      <c r="G12" s="89">
        <f>G13+G22+G25+G28+G33</f>
        <v>1588688.3999999997</v>
      </c>
      <c r="H12" s="131">
        <f>(G12/E12)*100</f>
        <v>131.58826707141623</v>
      </c>
      <c r="I12" s="132">
        <f>(G12/F12)*100</f>
        <v>56.87663476320143</v>
      </c>
    </row>
    <row r="13" spans="1:9" ht="28.5" x14ac:dyDescent="0.25">
      <c r="A13" s="90"/>
      <c r="B13" s="91">
        <v>63</v>
      </c>
      <c r="C13" s="91"/>
      <c r="D13" s="91" t="s">
        <v>29</v>
      </c>
      <c r="E13" s="92">
        <f>E14+E17</f>
        <v>1081551.5300000003</v>
      </c>
      <c r="F13" s="92">
        <f>F14+F18</f>
        <v>2525800</v>
      </c>
      <c r="G13" s="92">
        <f>G14+G17+G20</f>
        <v>1415781.2399999998</v>
      </c>
      <c r="H13" s="133">
        <f>(G13/E13)*100</f>
        <v>130.90280035015985</v>
      </c>
      <c r="I13" s="133">
        <f>(G13/F13)*100</f>
        <v>56.052784860242291</v>
      </c>
    </row>
    <row r="14" spans="1:9" x14ac:dyDescent="0.25">
      <c r="A14" s="79"/>
      <c r="B14" s="79"/>
      <c r="C14" s="70" t="s">
        <v>122</v>
      </c>
      <c r="D14" s="70" t="s">
        <v>59</v>
      </c>
      <c r="E14" s="93">
        <f>E15+E16</f>
        <v>1067567.9300000002</v>
      </c>
      <c r="F14" s="94">
        <v>2504900</v>
      </c>
      <c r="G14" s="94">
        <f>G15</f>
        <v>1360502.65</v>
      </c>
      <c r="H14" s="96">
        <f>(G14/E14)*100</f>
        <v>127.43944546929202</v>
      </c>
      <c r="I14" s="96">
        <f>(G14/F14)*100</f>
        <v>54.31365124356261</v>
      </c>
    </row>
    <row r="15" spans="1:9" ht="28.5" x14ac:dyDescent="0.25">
      <c r="A15" s="79"/>
      <c r="B15" s="79">
        <v>6361</v>
      </c>
      <c r="C15" s="70"/>
      <c r="D15" s="81" t="s">
        <v>248</v>
      </c>
      <c r="E15" s="95">
        <v>1055100.1200000001</v>
      </c>
      <c r="F15" s="94"/>
      <c r="G15" s="96">
        <v>1360502.65</v>
      </c>
      <c r="H15" s="96">
        <v>127.43944546929202</v>
      </c>
      <c r="I15" s="96">
        <v>0</v>
      </c>
    </row>
    <row r="16" spans="1:9" x14ac:dyDescent="0.25">
      <c r="A16" s="79"/>
      <c r="B16" s="79">
        <v>6381</v>
      </c>
      <c r="C16" s="70"/>
      <c r="D16" s="79" t="s">
        <v>243</v>
      </c>
      <c r="E16" s="95">
        <v>12467.81</v>
      </c>
      <c r="F16" s="94">
        <v>0</v>
      </c>
      <c r="G16" s="96">
        <v>0</v>
      </c>
      <c r="H16" s="96">
        <v>0</v>
      </c>
      <c r="I16" s="96">
        <v>0</v>
      </c>
    </row>
    <row r="17" spans="1:15" x14ac:dyDescent="0.25">
      <c r="A17" s="79"/>
      <c r="B17" s="79"/>
      <c r="C17" s="70" t="s">
        <v>107</v>
      </c>
      <c r="D17" s="70" t="s">
        <v>86</v>
      </c>
      <c r="E17" s="93">
        <f>E18+E21</f>
        <v>13983.6</v>
      </c>
      <c r="F17" s="94">
        <v>0</v>
      </c>
      <c r="G17" s="94">
        <f>G18+G19</f>
        <v>54695.38</v>
      </c>
      <c r="H17" s="96">
        <f>(G17/E17)*100</f>
        <v>391.13947767384644</v>
      </c>
      <c r="I17" s="96">
        <v>0</v>
      </c>
    </row>
    <row r="18" spans="1:15" x14ac:dyDescent="0.25">
      <c r="A18" s="79"/>
      <c r="B18" s="79">
        <v>6381</v>
      </c>
      <c r="C18" s="70"/>
      <c r="D18" s="79" t="s">
        <v>243</v>
      </c>
      <c r="E18" s="95">
        <v>13751.2</v>
      </c>
      <c r="F18" s="93">
        <v>20900</v>
      </c>
      <c r="G18" s="95">
        <v>48217.599999999999</v>
      </c>
      <c r="H18" s="95">
        <f>(G18/E18)*100</f>
        <v>350.64285298737559</v>
      </c>
      <c r="I18" s="96">
        <v>0</v>
      </c>
    </row>
    <row r="19" spans="1:15" ht="28.5" x14ac:dyDescent="0.25">
      <c r="A19" s="79"/>
      <c r="B19" s="79">
        <v>6393</v>
      </c>
      <c r="C19" s="70"/>
      <c r="D19" s="81" t="s">
        <v>249</v>
      </c>
      <c r="E19" s="95">
        <v>0</v>
      </c>
      <c r="F19" s="93"/>
      <c r="G19" s="95">
        <v>6477.78</v>
      </c>
      <c r="H19" s="95">
        <v>0</v>
      </c>
      <c r="I19" s="95">
        <v>0</v>
      </c>
    </row>
    <row r="20" spans="1:15" x14ac:dyDescent="0.25">
      <c r="A20" s="79"/>
      <c r="B20" s="79"/>
      <c r="C20" s="70" t="s">
        <v>112</v>
      </c>
      <c r="D20" s="80" t="s">
        <v>66</v>
      </c>
      <c r="E20" s="95">
        <v>0</v>
      </c>
      <c r="F20" s="93">
        <v>0</v>
      </c>
      <c r="G20" s="93">
        <f>G21</f>
        <v>583.21</v>
      </c>
      <c r="H20" s="95">
        <v>0</v>
      </c>
      <c r="I20" s="95">
        <v>0</v>
      </c>
    </row>
    <row r="21" spans="1:15" ht="28.5" x14ac:dyDescent="0.25">
      <c r="A21" s="79"/>
      <c r="B21" s="79">
        <v>6391</v>
      </c>
      <c r="C21" s="70"/>
      <c r="D21" s="81" t="s">
        <v>251</v>
      </c>
      <c r="E21" s="95">
        <v>232.4</v>
      </c>
      <c r="F21" s="93"/>
      <c r="G21" s="95">
        <v>583.21</v>
      </c>
      <c r="H21" s="95">
        <f t="shared" ref="H21:H37" si="0">(G21/E21)*100</f>
        <v>250.95094664371774</v>
      </c>
      <c r="I21" s="95">
        <v>0</v>
      </c>
    </row>
    <row r="22" spans="1:15" x14ac:dyDescent="0.25">
      <c r="A22" s="97"/>
      <c r="B22" s="97">
        <v>64</v>
      </c>
      <c r="C22" s="98"/>
      <c r="D22" s="97" t="s">
        <v>109</v>
      </c>
      <c r="E22" s="92">
        <f t="shared" ref="E22:G22" si="1">E23</f>
        <v>5.45</v>
      </c>
      <c r="F22" s="92">
        <v>50</v>
      </c>
      <c r="G22" s="92">
        <f t="shared" si="1"/>
        <v>53.68</v>
      </c>
      <c r="H22" s="133">
        <f t="shared" si="0"/>
        <v>984.95412844036684</v>
      </c>
      <c r="I22" s="133">
        <f>(G22/F22)*100</f>
        <v>107.35999999999999</v>
      </c>
    </row>
    <row r="23" spans="1:15" x14ac:dyDescent="0.25">
      <c r="A23" s="79"/>
      <c r="B23" s="70"/>
      <c r="C23" s="70" t="s">
        <v>110</v>
      </c>
      <c r="D23" s="70" t="s">
        <v>50</v>
      </c>
      <c r="E23" s="95">
        <f>E24</f>
        <v>5.45</v>
      </c>
      <c r="F23" s="94">
        <v>50</v>
      </c>
      <c r="G23" s="94">
        <f>G24</f>
        <v>53.68</v>
      </c>
      <c r="H23" s="96">
        <f t="shared" si="0"/>
        <v>984.95412844036684</v>
      </c>
      <c r="I23" s="96">
        <f>(G23/F23)*100</f>
        <v>107.35999999999999</v>
      </c>
    </row>
    <row r="24" spans="1:15" x14ac:dyDescent="0.25">
      <c r="A24" s="79"/>
      <c r="B24" s="79">
        <v>6413</v>
      </c>
      <c r="C24" s="70"/>
      <c r="D24" s="79" t="s">
        <v>250</v>
      </c>
      <c r="E24" s="95">
        <v>5.45</v>
      </c>
      <c r="F24" s="93"/>
      <c r="G24" s="95">
        <v>53.68</v>
      </c>
      <c r="H24" s="95">
        <f t="shared" si="0"/>
        <v>984.95412844036684</v>
      </c>
      <c r="I24" s="95">
        <v>0</v>
      </c>
    </row>
    <row r="25" spans="1:15" ht="28.5" x14ac:dyDescent="0.25">
      <c r="A25" s="97"/>
      <c r="B25" s="97">
        <v>65</v>
      </c>
      <c r="C25" s="99"/>
      <c r="D25" s="100" t="s">
        <v>111</v>
      </c>
      <c r="E25" s="92">
        <f>E26</f>
        <v>8385.25</v>
      </c>
      <c r="F25" s="92">
        <v>19000</v>
      </c>
      <c r="G25" s="92">
        <f t="shared" ref="G25" si="2">G26</f>
        <v>10212.02</v>
      </c>
      <c r="H25" s="133">
        <f t="shared" si="0"/>
        <v>121.78551623386305</v>
      </c>
      <c r="I25" s="133">
        <f>(G25/F25)*100</f>
        <v>53.747473684210533</v>
      </c>
    </row>
    <row r="26" spans="1:15" x14ac:dyDescent="0.25">
      <c r="A26" s="79"/>
      <c r="B26" s="79"/>
      <c r="C26" s="70" t="s">
        <v>112</v>
      </c>
      <c r="D26" s="70" t="s">
        <v>66</v>
      </c>
      <c r="E26" s="95">
        <f>E27</f>
        <v>8385.25</v>
      </c>
      <c r="F26" s="94">
        <v>19000</v>
      </c>
      <c r="G26" s="94">
        <f>G27</f>
        <v>10212.02</v>
      </c>
      <c r="H26" s="96">
        <f t="shared" si="0"/>
        <v>121.78551623386305</v>
      </c>
      <c r="I26" s="96">
        <f>(G26/F26)*100</f>
        <v>53.747473684210533</v>
      </c>
    </row>
    <row r="27" spans="1:15" x14ac:dyDescent="0.25">
      <c r="A27" s="79"/>
      <c r="B27" s="79">
        <v>6526</v>
      </c>
      <c r="C27" s="70"/>
      <c r="D27" s="79" t="s">
        <v>244</v>
      </c>
      <c r="E27" s="95">
        <v>8385.25</v>
      </c>
      <c r="F27" s="93"/>
      <c r="G27" s="95">
        <v>10212.02</v>
      </c>
      <c r="H27" s="95">
        <f t="shared" si="0"/>
        <v>121.78551623386305</v>
      </c>
      <c r="I27" s="95">
        <v>0</v>
      </c>
    </row>
    <row r="28" spans="1:15" ht="28.5" x14ac:dyDescent="0.25">
      <c r="A28" s="97"/>
      <c r="B28" s="97">
        <v>66</v>
      </c>
      <c r="C28" s="98"/>
      <c r="D28" s="100" t="s">
        <v>113</v>
      </c>
      <c r="E28" s="92">
        <f>E29+E31</f>
        <v>11588.49</v>
      </c>
      <c r="F28" s="92">
        <v>25800</v>
      </c>
      <c r="G28" s="92">
        <f>G29+G31</f>
        <v>12327.699999999999</v>
      </c>
      <c r="H28" s="133">
        <f t="shared" si="0"/>
        <v>106.37882933842113</v>
      </c>
      <c r="I28" s="133">
        <f>(G28/F28)*100</f>
        <v>47.781782945736431</v>
      </c>
    </row>
    <row r="29" spans="1:15" x14ac:dyDescent="0.25">
      <c r="A29" s="79"/>
      <c r="B29" s="79"/>
      <c r="C29" s="70" t="s">
        <v>110</v>
      </c>
      <c r="D29" s="70" t="s">
        <v>50</v>
      </c>
      <c r="E29" s="93">
        <f>E30</f>
        <v>9289.7999999999993</v>
      </c>
      <c r="F29" s="94">
        <v>22800</v>
      </c>
      <c r="G29" s="94">
        <f>G30</f>
        <v>9937.6299999999992</v>
      </c>
      <c r="H29" s="96">
        <f t="shared" si="0"/>
        <v>106.97356240177398</v>
      </c>
      <c r="I29" s="96">
        <f>(G29/F29)*100</f>
        <v>43.586096491228062</v>
      </c>
    </row>
    <row r="30" spans="1:15" x14ac:dyDescent="0.25">
      <c r="A30" s="79"/>
      <c r="B30" s="79">
        <v>6615</v>
      </c>
      <c r="C30" s="70"/>
      <c r="D30" s="79" t="s">
        <v>245</v>
      </c>
      <c r="E30" s="95">
        <v>9289.7999999999993</v>
      </c>
      <c r="F30" s="94"/>
      <c r="G30" s="96">
        <v>9937.6299999999992</v>
      </c>
      <c r="H30" s="96">
        <f t="shared" si="0"/>
        <v>106.97356240177398</v>
      </c>
      <c r="I30" s="96">
        <v>0</v>
      </c>
      <c r="O30" s="60"/>
    </row>
    <row r="31" spans="1:15" x14ac:dyDescent="0.25">
      <c r="A31" s="79"/>
      <c r="B31" s="79"/>
      <c r="C31" s="70" t="s">
        <v>114</v>
      </c>
      <c r="D31" s="70" t="s">
        <v>61</v>
      </c>
      <c r="E31" s="93">
        <f>E32</f>
        <v>2298.69</v>
      </c>
      <c r="F31" s="94">
        <v>3000</v>
      </c>
      <c r="G31" s="94">
        <f>G32</f>
        <v>2390.0700000000002</v>
      </c>
      <c r="H31" s="96">
        <f t="shared" si="0"/>
        <v>103.97530767524113</v>
      </c>
      <c r="I31" s="96">
        <f>(G31/F31)*100</f>
        <v>79.668999999999997</v>
      </c>
      <c r="O31" s="60"/>
    </row>
    <row r="32" spans="1:15" x14ac:dyDescent="0.25">
      <c r="A32" s="79"/>
      <c r="B32" s="79">
        <v>6631</v>
      </c>
      <c r="C32" s="70"/>
      <c r="D32" s="79" t="s">
        <v>246</v>
      </c>
      <c r="E32" s="95">
        <v>2298.69</v>
      </c>
      <c r="F32" s="93"/>
      <c r="G32" s="95">
        <v>2390.0700000000002</v>
      </c>
      <c r="H32" s="95">
        <f t="shared" si="0"/>
        <v>103.97530767524113</v>
      </c>
      <c r="I32" s="95">
        <v>0</v>
      </c>
    </row>
    <row r="33" spans="1:9" ht="28.5" x14ac:dyDescent="0.25">
      <c r="A33" s="97"/>
      <c r="B33" s="97">
        <v>67</v>
      </c>
      <c r="C33" s="98"/>
      <c r="D33" s="91" t="s">
        <v>30</v>
      </c>
      <c r="E33" s="92">
        <f>E34+E36</f>
        <v>105786.95000000001</v>
      </c>
      <c r="F33" s="92">
        <f>F34+F36</f>
        <v>222568</v>
      </c>
      <c r="G33" s="92">
        <f>G34+G36+G38</f>
        <v>150313.76</v>
      </c>
      <c r="H33" s="133">
        <f t="shared" si="0"/>
        <v>142.09102351471518</v>
      </c>
      <c r="I33" s="133">
        <f>(G33/F33)*100</f>
        <v>67.53610581934511</v>
      </c>
    </row>
    <row r="34" spans="1:9" x14ac:dyDescent="0.25">
      <c r="A34" s="79"/>
      <c r="B34" s="79"/>
      <c r="C34" s="101" t="s">
        <v>115</v>
      </c>
      <c r="D34" s="102" t="s">
        <v>38</v>
      </c>
      <c r="E34" s="93">
        <f>E35</f>
        <v>102530.82</v>
      </c>
      <c r="F34" s="94">
        <v>202037</v>
      </c>
      <c r="G34" s="94">
        <f>G35</f>
        <v>127027.33</v>
      </c>
      <c r="H34" s="96">
        <f t="shared" si="0"/>
        <v>123.89185027487343</v>
      </c>
      <c r="I34" s="96">
        <f>(G34/F34)*100</f>
        <v>62.873300435068828</v>
      </c>
    </row>
    <row r="35" spans="1:9" ht="28.5" x14ac:dyDescent="0.25">
      <c r="A35" s="79"/>
      <c r="B35" s="79">
        <v>6711</v>
      </c>
      <c r="C35" s="101"/>
      <c r="D35" s="103" t="s">
        <v>247</v>
      </c>
      <c r="E35" s="95">
        <v>102530.82</v>
      </c>
      <c r="F35" s="94"/>
      <c r="G35" s="96">
        <v>127027.33</v>
      </c>
      <c r="H35" s="96">
        <f t="shared" si="0"/>
        <v>123.89185027487343</v>
      </c>
      <c r="I35" s="96">
        <v>0</v>
      </c>
    </row>
    <row r="36" spans="1:9" x14ac:dyDescent="0.25">
      <c r="A36" s="79"/>
      <c r="B36" s="79"/>
      <c r="C36" s="70" t="s">
        <v>116</v>
      </c>
      <c r="D36" s="102" t="s">
        <v>12</v>
      </c>
      <c r="E36" s="93">
        <f>E37</f>
        <v>3256.13</v>
      </c>
      <c r="F36" s="94">
        <v>20531</v>
      </c>
      <c r="G36" s="94">
        <f>G37</f>
        <v>17992.09</v>
      </c>
      <c r="H36" s="96">
        <f t="shared" si="0"/>
        <v>552.5605550146953</v>
      </c>
      <c r="I36" s="96">
        <f>(G36/F36)*100</f>
        <v>87.633773318396564</v>
      </c>
    </row>
    <row r="37" spans="1:9" ht="27" customHeight="1" x14ac:dyDescent="0.25">
      <c r="A37" s="79"/>
      <c r="B37" s="79">
        <v>6711</v>
      </c>
      <c r="C37" s="70"/>
      <c r="D37" s="103" t="s">
        <v>247</v>
      </c>
      <c r="E37" s="95">
        <v>3256.13</v>
      </c>
      <c r="F37" s="94"/>
      <c r="G37" s="96">
        <v>17992.09</v>
      </c>
      <c r="H37" s="96">
        <f t="shared" si="0"/>
        <v>552.5605550146953</v>
      </c>
      <c r="I37" s="96">
        <v>0</v>
      </c>
    </row>
    <row r="38" spans="1:9" x14ac:dyDescent="0.25">
      <c r="A38" s="79"/>
      <c r="B38" s="79"/>
      <c r="C38" s="70" t="s">
        <v>117</v>
      </c>
      <c r="D38" s="102" t="s">
        <v>102</v>
      </c>
      <c r="E38" s="93">
        <v>0</v>
      </c>
      <c r="F38" s="94">
        <v>0</v>
      </c>
      <c r="G38" s="94">
        <f>G39</f>
        <v>5294.34</v>
      </c>
      <c r="H38" s="96">
        <v>0</v>
      </c>
      <c r="I38" s="96">
        <v>0</v>
      </c>
    </row>
    <row r="39" spans="1:9" ht="28.5" x14ac:dyDescent="0.25">
      <c r="A39" s="79"/>
      <c r="B39" s="79">
        <v>6711</v>
      </c>
      <c r="C39" s="70"/>
      <c r="D39" s="103" t="s">
        <v>247</v>
      </c>
      <c r="E39" s="94">
        <v>0</v>
      </c>
      <c r="F39" s="94"/>
      <c r="G39" s="94">
        <v>5294.34</v>
      </c>
      <c r="H39" s="96">
        <v>0</v>
      </c>
      <c r="I39" s="96">
        <v>0</v>
      </c>
    </row>
    <row r="40" spans="1:9" x14ac:dyDescent="0.25">
      <c r="A40" s="165"/>
      <c r="B40" s="165"/>
      <c r="C40" s="165"/>
      <c r="D40" s="165"/>
      <c r="E40" s="165"/>
      <c r="F40" s="165"/>
      <c r="G40" s="165"/>
      <c r="H40" s="165"/>
      <c r="I40" s="165"/>
    </row>
    <row r="41" spans="1:9" ht="15.75" customHeight="1" x14ac:dyDescent="0.25">
      <c r="A41" s="237" t="s">
        <v>13</v>
      </c>
      <c r="B41" s="238"/>
      <c r="C41" s="238"/>
      <c r="D41" s="238"/>
      <c r="E41" s="238"/>
      <c r="F41" s="238"/>
      <c r="G41" s="238"/>
      <c r="H41" s="154"/>
      <c r="I41" s="154"/>
    </row>
    <row r="42" spans="1:9" x14ac:dyDescent="0.25">
      <c r="A42" s="135"/>
      <c r="B42" s="135"/>
      <c r="C42" s="135"/>
      <c r="D42" s="135"/>
      <c r="E42" s="135"/>
      <c r="F42" s="135"/>
      <c r="G42" s="135"/>
      <c r="H42" s="135"/>
      <c r="I42" s="135"/>
    </row>
    <row r="43" spans="1:9" ht="32.25" customHeight="1" x14ac:dyDescent="0.25">
      <c r="A43" s="82" t="s">
        <v>8</v>
      </c>
      <c r="B43" s="83" t="s">
        <v>9</v>
      </c>
      <c r="C43" s="83" t="s">
        <v>10</v>
      </c>
      <c r="D43" s="83" t="s">
        <v>14</v>
      </c>
      <c r="E43" s="84" t="s">
        <v>281</v>
      </c>
      <c r="F43" s="104" t="s">
        <v>158</v>
      </c>
      <c r="G43" s="82" t="s">
        <v>195</v>
      </c>
      <c r="H43" s="104" t="s">
        <v>265</v>
      </c>
      <c r="I43" s="104" t="s">
        <v>265</v>
      </c>
    </row>
    <row r="44" spans="1:9" ht="12.75" customHeight="1" x14ac:dyDescent="0.25">
      <c r="A44" s="85"/>
      <c r="B44" s="85"/>
      <c r="C44" s="85"/>
      <c r="D44" s="175">
        <v>1</v>
      </c>
      <c r="E44" s="175">
        <v>2</v>
      </c>
      <c r="F44" s="175">
        <v>3</v>
      </c>
      <c r="G44" s="175">
        <v>4</v>
      </c>
      <c r="H44" s="176" t="s">
        <v>263</v>
      </c>
      <c r="I44" s="176" t="s">
        <v>264</v>
      </c>
    </row>
    <row r="45" spans="1:9" ht="24.75" customHeight="1" x14ac:dyDescent="0.25">
      <c r="A45" s="86"/>
      <c r="B45" s="87"/>
      <c r="C45" s="87"/>
      <c r="D45" s="87" t="s">
        <v>95</v>
      </c>
      <c r="E45" s="88">
        <f>E46+E149</f>
        <v>1209675.27</v>
      </c>
      <c r="F45" s="88">
        <f>F46+F149</f>
        <v>2869218</v>
      </c>
      <c r="G45" s="88">
        <f>G46+G149</f>
        <v>1626697.58</v>
      </c>
      <c r="H45" s="130">
        <f>(G45/E45)*100</f>
        <v>134.47390554656872</v>
      </c>
      <c r="I45" s="130">
        <f>(G45/F45)*100</f>
        <v>56.694806041227963</v>
      </c>
    </row>
    <row r="46" spans="1:9" ht="25.5" customHeight="1" x14ac:dyDescent="0.25">
      <c r="A46" s="85">
        <v>3</v>
      </c>
      <c r="B46" s="85"/>
      <c r="C46" s="105"/>
      <c r="D46" s="85" t="s">
        <v>15</v>
      </c>
      <c r="E46" s="89">
        <f>E47+E63+E134+E141+E146</f>
        <v>1207936.5900000001</v>
      </c>
      <c r="F46" s="89">
        <f>F47+F63+F134+F141+F146</f>
        <v>2856718</v>
      </c>
      <c r="G46" s="89">
        <f>G47+G63+G134+G141+G146</f>
        <v>1618008.37</v>
      </c>
      <c r="H46" s="132">
        <f>(G46/E46)*100</f>
        <v>133.94812139931949</v>
      </c>
      <c r="I46" s="132">
        <f>(G46/F46)*100</f>
        <v>56.638715126939374</v>
      </c>
    </row>
    <row r="47" spans="1:9" x14ac:dyDescent="0.25">
      <c r="A47" s="90"/>
      <c r="B47" s="91">
        <v>31</v>
      </c>
      <c r="C47" s="91"/>
      <c r="D47" s="91" t="s">
        <v>16</v>
      </c>
      <c r="E47" s="106">
        <f>E48+E54+E58</f>
        <v>1066626.8500000001</v>
      </c>
      <c r="F47" s="106">
        <f>F48+F54+F58</f>
        <v>2526400</v>
      </c>
      <c r="G47" s="106">
        <f>G48+G52+G54+G60</f>
        <v>1360517.6600000001</v>
      </c>
      <c r="H47" s="134">
        <f>(G47/E47)*100</f>
        <v>127.55329195022608</v>
      </c>
      <c r="I47" s="134">
        <f>(G47/F47)*100</f>
        <v>53.852028974034205</v>
      </c>
    </row>
    <row r="48" spans="1:9" x14ac:dyDescent="0.25">
      <c r="A48" s="79"/>
      <c r="B48" s="79"/>
      <c r="C48" s="79" t="s">
        <v>116</v>
      </c>
      <c r="D48" s="70" t="s">
        <v>163</v>
      </c>
      <c r="E48" s="93">
        <v>0</v>
      </c>
      <c r="F48" s="94">
        <v>20000</v>
      </c>
      <c r="G48" s="94">
        <f>G49+G50+G51</f>
        <v>5720.15</v>
      </c>
      <c r="H48" s="96">
        <v>0</v>
      </c>
      <c r="I48" s="96">
        <f>(G48/F48)*100</f>
        <v>28.600749999999998</v>
      </c>
    </row>
    <row r="49" spans="1:9" x14ac:dyDescent="0.25">
      <c r="A49" s="79"/>
      <c r="B49" s="79">
        <v>3111</v>
      </c>
      <c r="C49" s="79"/>
      <c r="D49" s="79" t="s">
        <v>56</v>
      </c>
      <c r="E49" s="95">
        <v>0</v>
      </c>
      <c r="F49" s="94"/>
      <c r="G49" s="96">
        <v>4566.66</v>
      </c>
      <c r="H49" s="96">
        <v>0</v>
      </c>
      <c r="I49" s="96">
        <v>0</v>
      </c>
    </row>
    <row r="50" spans="1:9" x14ac:dyDescent="0.25">
      <c r="A50" s="79"/>
      <c r="B50" s="79">
        <v>3121</v>
      </c>
      <c r="C50" s="79"/>
      <c r="D50" s="79" t="s">
        <v>221</v>
      </c>
      <c r="E50" s="95">
        <v>0</v>
      </c>
      <c r="F50" s="94"/>
      <c r="G50" s="96">
        <v>400</v>
      </c>
      <c r="H50" s="96">
        <v>0</v>
      </c>
      <c r="I50" s="96">
        <v>0</v>
      </c>
    </row>
    <row r="51" spans="1:9" x14ac:dyDescent="0.25">
      <c r="A51" s="79"/>
      <c r="B51" s="79">
        <v>3132</v>
      </c>
      <c r="C51" s="79"/>
      <c r="D51" s="79" t="s">
        <v>252</v>
      </c>
      <c r="E51" s="95">
        <v>0</v>
      </c>
      <c r="F51" s="94"/>
      <c r="G51" s="96">
        <v>753.49</v>
      </c>
      <c r="H51" s="96">
        <v>0</v>
      </c>
      <c r="I51" s="96">
        <v>0</v>
      </c>
    </row>
    <row r="52" spans="1:9" x14ac:dyDescent="0.25">
      <c r="A52" s="79"/>
      <c r="B52" s="79"/>
      <c r="C52" s="79" t="s">
        <v>119</v>
      </c>
      <c r="D52" s="70" t="s">
        <v>86</v>
      </c>
      <c r="E52" s="95">
        <v>0</v>
      </c>
      <c r="F52" s="94"/>
      <c r="G52" s="94">
        <v>4000</v>
      </c>
      <c r="H52" s="96">
        <v>0</v>
      </c>
      <c r="I52" s="96">
        <v>0</v>
      </c>
    </row>
    <row r="53" spans="1:9" x14ac:dyDescent="0.25">
      <c r="A53" s="79"/>
      <c r="B53" s="79">
        <v>3121</v>
      </c>
      <c r="C53" s="79"/>
      <c r="D53" s="79" t="s">
        <v>221</v>
      </c>
      <c r="E53" s="95">
        <v>0</v>
      </c>
      <c r="F53" s="94"/>
      <c r="G53" s="96">
        <v>4000</v>
      </c>
      <c r="H53" s="96">
        <v>0</v>
      </c>
      <c r="I53" s="96">
        <v>0</v>
      </c>
    </row>
    <row r="54" spans="1:9" x14ac:dyDescent="0.25">
      <c r="A54" s="79"/>
      <c r="B54" s="79"/>
      <c r="C54" s="79" t="s">
        <v>108</v>
      </c>
      <c r="D54" s="70" t="s">
        <v>59</v>
      </c>
      <c r="E54" s="93">
        <v>1059380.8500000001</v>
      </c>
      <c r="F54" s="94">
        <v>2487500</v>
      </c>
      <c r="G54" s="94">
        <f>G55+G56+G57</f>
        <v>1339604.1900000002</v>
      </c>
      <c r="H54" s="96">
        <f>(G54/E54)*100</f>
        <v>126.45161463887138</v>
      </c>
      <c r="I54" s="96">
        <f t="shared" ref="I54" si="3">(G54/F54)*100</f>
        <v>53.85343477386936</v>
      </c>
    </row>
    <row r="55" spans="1:9" x14ac:dyDescent="0.25">
      <c r="A55" s="79"/>
      <c r="B55" s="107">
        <v>3111</v>
      </c>
      <c r="C55" s="107"/>
      <c r="D55" s="107" t="s">
        <v>56</v>
      </c>
      <c r="E55" s="95">
        <v>876668.64</v>
      </c>
      <c r="F55" s="93"/>
      <c r="G55" s="95">
        <v>1118018.07</v>
      </c>
      <c r="H55" s="95">
        <f>(G55/E55)*100</f>
        <v>127.53029126261436</v>
      </c>
      <c r="I55" s="96">
        <v>0</v>
      </c>
    </row>
    <row r="56" spans="1:9" x14ac:dyDescent="0.25">
      <c r="A56" s="79"/>
      <c r="B56" s="107">
        <v>3121</v>
      </c>
      <c r="C56" s="107"/>
      <c r="D56" s="107" t="s">
        <v>221</v>
      </c>
      <c r="E56" s="95">
        <v>42837.19</v>
      </c>
      <c r="F56" s="93"/>
      <c r="G56" s="95">
        <v>45102.55</v>
      </c>
      <c r="H56" s="95">
        <f t="shared" ref="H56:H59" si="4">(G56/E56)*100</f>
        <v>105.28830205716109</v>
      </c>
      <c r="I56" s="96">
        <v>0</v>
      </c>
    </row>
    <row r="57" spans="1:9" x14ac:dyDescent="0.25">
      <c r="A57" s="79"/>
      <c r="B57" s="107">
        <v>3132</v>
      </c>
      <c r="C57" s="107"/>
      <c r="D57" s="107" t="s">
        <v>253</v>
      </c>
      <c r="E57" s="95">
        <v>139875.01999999999</v>
      </c>
      <c r="F57" s="93"/>
      <c r="G57" s="95">
        <v>176483.57</v>
      </c>
      <c r="H57" s="95">
        <f t="shared" si="4"/>
        <v>126.17232869743292</v>
      </c>
      <c r="I57" s="96">
        <v>0</v>
      </c>
    </row>
    <row r="58" spans="1:9" x14ac:dyDescent="0.25">
      <c r="A58" s="79"/>
      <c r="B58" s="79"/>
      <c r="C58" s="79" t="s">
        <v>148</v>
      </c>
      <c r="D58" s="70" t="s">
        <v>149</v>
      </c>
      <c r="E58" s="93">
        <v>7246</v>
      </c>
      <c r="F58" s="93">
        <v>18900</v>
      </c>
      <c r="G58" s="93">
        <v>0</v>
      </c>
      <c r="H58" s="95">
        <f t="shared" si="4"/>
        <v>0</v>
      </c>
      <c r="I58" s="96">
        <v>0</v>
      </c>
    </row>
    <row r="59" spans="1:9" x14ac:dyDescent="0.25">
      <c r="A59" s="79"/>
      <c r="B59" s="79">
        <v>3111</v>
      </c>
      <c r="C59" s="79"/>
      <c r="D59" s="79" t="s">
        <v>56</v>
      </c>
      <c r="E59" s="95">
        <v>7246</v>
      </c>
      <c r="F59" s="93"/>
      <c r="G59" s="93">
        <v>0</v>
      </c>
      <c r="H59" s="95">
        <f t="shared" si="4"/>
        <v>0</v>
      </c>
      <c r="I59" s="96">
        <v>0</v>
      </c>
    </row>
    <row r="60" spans="1:9" x14ac:dyDescent="0.25">
      <c r="A60" s="79"/>
      <c r="B60" s="79"/>
      <c r="C60" s="79" t="s">
        <v>120</v>
      </c>
      <c r="D60" s="70" t="s">
        <v>254</v>
      </c>
      <c r="E60" s="93">
        <v>0</v>
      </c>
      <c r="F60" s="93">
        <v>0</v>
      </c>
      <c r="G60" s="93">
        <f>G61+G62</f>
        <v>11193.32</v>
      </c>
      <c r="H60" s="95">
        <v>0</v>
      </c>
      <c r="I60" s="96">
        <v>0</v>
      </c>
    </row>
    <row r="61" spans="1:9" x14ac:dyDescent="0.25">
      <c r="A61" s="79"/>
      <c r="B61" s="79">
        <v>3111</v>
      </c>
      <c r="C61" s="79"/>
      <c r="D61" s="79" t="s">
        <v>56</v>
      </c>
      <c r="E61" s="95">
        <v>0</v>
      </c>
      <c r="F61" s="93"/>
      <c r="G61" s="95">
        <v>9608.01</v>
      </c>
      <c r="H61" s="95">
        <v>0</v>
      </c>
      <c r="I61" s="96">
        <v>0</v>
      </c>
    </row>
    <row r="62" spans="1:9" x14ac:dyDescent="0.25">
      <c r="A62" s="79"/>
      <c r="B62" s="107">
        <v>3132</v>
      </c>
      <c r="C62" s="107"/>
      <c r="D62" s="107" t="s">
        <v>253</v>
      </c>
      <c r="E62" s="95">
        <v>0</v>
      </c>
      <c r="F62" s="93"/>
      <c r="G62" s="95">
        <v>1585.31</v>
      </c>
      <c r="H62" s="95">
        <v>0</v>
      </c>
      <c r="I62" s="96">
        <v>0</v>
      </c>
    </row>
    <row r="63" spans="1:9" x14ac:dyDescent="0.25">
      <c r="A63" s="97"/>
      <c r="B63" s="97">
        <v>32</v>
      </c>
      <c r="C63" s="97"/>
      <c r="D63" s="97" t="s">
        <v>25</v>
      </c>
      <c r="E63" s="92">
        <f>E64+E69+E80+E105+E109+E117+E123+E130</f>
        <v>138957.56</v>
      </c>
      <c r="F63" s="92">
        <f>F64+F69+F80+F105+F109+F117+F130</f>
        <v>328618</v>
      </c>
      <c r="G63" s="92">
        <f>G64+G69+G80+G105+G109+G117+G123+G130</f>
        <v>249717.50000000003</v>
      </c>
      <c r="H63" s="133">
        <f>(G63/E63)*100</f>
        <v>179.70774673936418</v>
      </c>
      <c r="I63" s="133">
        <f>(G63/F63)*100</f>
        <v>75.990207474940519</v>
      </c>
    </row>
    <row r="64" spans="1:9" x14ac:dyDescent="0.25">
      <c r="A64" s="79"/>
      <c r="B64" s="79"/>
      <c r="C64" s="79" t="s">
        <v>116</v>
      </c>
      <c r="D64" s="70" t="s">
        <v>12</v>
      </c>
      <c r="E64" s="93">
        <f>E66+E67</f>
        <v>3256.13</v>
      </c>
      <c r="F64" s="94">
        <v>531</v>
      </c>
      <c r="G64" s="94">
        <f>G65+G66+G67+G68</f>
        <v>9131.6299999999992</v>
      </c>
      <c r="H64" s="96">
        <f>(G64/E64)*100</f>
        <v>280.44426973124536</v>
      </c>
      <c r="I64" s="96">
        <f>(G64/F64)*100</f>
        <v>1719.7043314500941</v>
      </c>
    </row>
    <row r="65" spans="1:9" x14ac:dyDescent="0.25">
      <c r="A65" s="79"/>
      <c r="B65" s="79">
        <v>3212</v>
      </c>
      <c r="C65" s="79"/>
      <c r="D65" s="79" t="s">
        <v>197</v>
      </c>
      <c r="E65" s="95">
        <v>0</v>
      </c>
      <c r="F65" s="94"/>
      <c r="G65" s="96">
        <v>457.92</v>
      </c>
      <c r="H65" s="96">
        <v>0</v>
      </c>
      <c r="I65" s="96">
        <v>0</v>
      </c>
    </row>
    <row r="66" spans="1:9" x14ac:dyDescent="0.25">
      <c r="A66" s="79"/>
      <c r="B66" s="107">
        <v>3232</v>
      </c>
      <c r="C66" s="107"/>
      <c r="D66" s="107" t="s">
        <v>219</v>
      </c>
      <c r="E66" s="95">
        <v>2725.25</v>
      </c>
      <c r="F66" s="94"/>
      <c r="G66" s="96">
        <v>8486.2099999999991</v>
      </c>
      <c r="H66" s="96">
        <f t="shared" ref="H66:H104" si="5">(G66/E66)*100</f>
        <v>311.39198238693695</v>
      </c>
      <c r="I66" s="96">
        <v>0</v>
      </c>
    </row>
    <row r="67" spans="1:9" x14ac:dyDescent="0.25">
      <c r="A67" s="79"/>
      <c r="B67" s="107">
        <v>3237</v>
      </c>
      <c r="C67" s="107"/>
      <c r="D67" s="107" t="s">
        <v>209</v>
      </c>
      <c r="E67" s="95">
        <v>530.88</v>
      </c>
      <c r="F67" s="94"/>
      <c r="G67" s="96">
        <v>0</v>
      </c>
      <c r="H67" s="96">
        <f t="shared" si="5"/>
        <v>0</v>
      </c>
      <c r="I67" s="96">
        <v>0</v>
      </c>
    </row>
    <row r="68" spans="1:9" x14ac:dyDescent="0.25">
      <c r="A68" s="79"/>
      <c r="B68" s="107">
        <v>3299</v>
      </c>
      <c r="C68" s="107"/>
      <c r="D68" s="107" t="s">
        <v>216</v>
      </c>
      <c r="E68" s="95">
        <v>0</v>
      </c>
      <c r="F68" s="94"/>
      <c r="G68" s="96">
        <v>187.5</v>
      </c>
      <c r="H68" s="96">
        <v>0</v>
      </c>
      <c r="I68" s="96">
        <v>0</v>
      </c>
    </row>
    <row r="69" spans="1:9" x14ac:dyDescent="0.25">
      <c r="A69" s="79"/>
      <c r="B69" s="79"/>
      <c r="C69" s="79" t="s">
        <v>110</v>
      </c>
      <c r="D69" s="70" t="s">
        <v>50</v>
      </c>
      <c r="E69" s="93">
        <f>SUM(E70:E79)</f>
        <v>5750.85</v>
      </c>
      <c r="F69" s="94">
        <v>16150</v>
      </c>
      <c r="G69" s="94">
        <f>SUM(G70:G79)</f>
        <v>5993.07</v>
      </c>
      <c r="H69" s="96">
        <f t="shared" si="5"/>
        <v>104.21189911056625</v>
      </c>
      <c r="I69" s="96">
        <f t="shared" ref="I69:I117" si="6">(G69/F69)*100</f>
        <v>37.108792569659443</v>
      </c>
    </row>
    <row r="70" spans="1:9" x14ac:dyDescent="0.25">
      <c r="A70" s="79"/>
      <c r="B70" s="79">
        <v>3211</v>
      </c>
      <c r="C70" s="79"/>
      <c r="D70" s="79" t="s">
        <v>196</v>
      </c>
      <c r="E70" s="95">
        <v>1812.58</v>
      </c>
      <c r="F70" s="96"/>
      <c r="G70" s="96">
        <v>404.26</v>
      </c>
      <c r="H70" s="96">
        <f t="shared" si="5"/>
        <v>22.303015591035983</v>
      </c>
      <c r="I70" s="96">
        <v>0</v>
      </c>
    </row>
    <row r="71" spans="1:9" x14ac:dyDescent="0.25">
      <c r="A71" s="79"/>
      <c r="B71" s="79">
        <v>3214</v>
      </c>
      <c r="C71" s="79"/>
      <c r="D71" s="79" t="s">
        <v>199</v>
      </c>
      <c r="E71" s="95">
        <v>0</v>
      </c>
      <c r="F71" s="96"/>
      <c r="G71" s="96">
        <v>241.47</v>
      </c>
      <c r="H71" s="96">
        <v>0</v>
      </c>
      <c r="I71" s="96">
        <v>0</v>
      </c>
    </row>
    <row r="72" spans="1:9" x14ac:dyDescent="0.25">
      <c r="A72" s="79"/>
      <c r="B72" s="79">
        <v>3221</v>
      </c>
      <c r="C72" s="79"/>
      <c r="D72" s="79" t="s">
        <v>200</v>
      </c>
      <c r="E72" s="95">
        <v>628.97</v>
      </c>
      <c r="F72" s="96"/>
      <c r="G72" s="96">
        <v>1211.96</v>
      </c>
      <c r="H72" s="96">
        <f t="shared" si="5"/>
        <v>192.68963543571235</v>
      </c>
      <c r="I72" s="96">
        <v>0</v>
      </c>
    </row>
    <row r="73" spans="1:9" x14ac:dyDescent="0.25">
      <c r="A73" s="79"/>
      <c r="B73" s="79">
        <v>3223</v>
      </c>
      <c r="C73" s="79"/>
      <c r="D73" s="79" t="s">
        <v>201</v>
      </c>
      <c r="E73" s="95">
        <v>0</v>
      </c>
      <c r="F73" s="96"/>
      <c r="G73" s="96">
        <v>896.16</v>
      </c>
      <c r="H73" s="96">
        <v>0</v>
      </c>
      <c r="I73" s="96">
        <v>0</v>
      </c>
    </row>
    <row r="74" spans="1:9" x14ac:dyDescent="0.25">
      <c r="A74" s="79"/>
      <c r="B74" s="79">
        <v>3224</v>
      </c>
      <c r="C74" s="79"/>
      <c r="D74" s="79" t="s">
        <v>255</v>
      </c>
      <c r="E74" s="95">
        <v>132.69</v>
      </c>
      <c r="F74" s="96"/>
      <c r="G74" s="96">
        <v>290.08</v>
      </c>
      <c r="H74" s="96">
        <f t="shared" si="5"/>
        <v>218.61481648956214</v>
      </c>
      <c r="I74" s="96">
        <v>0</v>
      </c>
    </row>
    <row r="75" spans="1:9" x14ac:dyDescent="0.25">
      <c r="A75" s="79"/>
      <c r="B75" s="79">
        <v>3225</v>
      </c>
      <c r="C75" s="79"/>
      <c r="D75" s="79" t="s">
        <v>202</v>
      </c>
      <c r="E75" s="95">
        <v>0</v>
      </c>
      <c r="F75" s="96"/>
      <c r="G75" s="96">
        <v>33.39</v>
      </c>
      <c r="H75" s="96">
        <v>0</v>
      </c>
      <c r="I75" s="96">
        <v>0</v>
      </c>
    </row>
    <row r="76" spans="1:9" x14ac:dyDescent="0.25">
      <c r="A76" s="79"/>
      <c r="B76" s="79">
        <v>3231</v>
      </c>
      <c r="C76" s="79"/>
      <c r="D76" s="79" t="s">
        <v>204</v>
      </c>
      <c r="E76" s="95">
        <v>800</v>
      </c>
      <c r="F76" s="96"/>
      <c r="G76" s="96">
        <v>530.73</v>
      </c>
      <c r="H76" s="96">
        <f t="shared" si="5"/>
        <v>66.341250000000002</v>
      </c>
      <c r="I76" s="96">
        <v>0</v>
      </c>
    </row>
    <row r="77" spans="1:9" x14ac:dyDescent="0.25">
      <c r="A77" s="79"/>
      <c r="B77" s="79">
        <v>3232</v>
      </c>
      <c r="C77" s="79"/>
      <c r="D77" s="79" t="s">
        <v>224</v>
      </c>
      <c r="E77" s="95">
        <v>0</v>
      </c>
      <c r="F77" s="96"/>
      <c r="G77" s="96">
        <v>633.57000000000005</v>
      </c>
      <c r="H77" s="96">
        <v>0</v>
      </c>
      <c r="I77" s="96">
        <v>0</v>
      </c>
    </row>
    <row r="78" spans="1:9" x14ac:dyDescent="0.25">
      <c r="A78" s="79"/>
      <c r="B78" s="79">
        <v>3237</v>
      </c>
      <c r="C78" s="79"/>
      <c r="D78" s="79" t="s">
        <v>209</v>
      </c>
      <c r="E78" s="95">
        <v>185.18</v>
      </c>
      <c r="F78" s="96"/>
      <c r="G78" s="96">
        <v>710.61</v>
      </c>
      <c r="H78" s="96">
        <f t="shared" si="5"/>
        <v>383.74014472405224</v>
      </c>
      <c r="I78" s="96">
        <v>0</v>
      </c>
    </row>
    <row r="79" spans="1:9" x14ac:dyDescent="0.25">
      <c r="A79" s="79"/>
      <c r="B79" s="79">
        <v>3239</v>
      </c>
      <c r="C79" s="79"/>
      <c r="D79" s="79" t="s">
        <v>216</v>
      </c>
      <c r="E79" s="95">
        <v>2191.4299999999998</v>
      </c>
      <c r="F79" s="96"/>
      <c r="G79" s="96">
        <v>1040.8399999999999</v>
      </c>
      <c r="H79" s="96">
        <f t="shared" si="5"/>
        <v>47.495927316866151</v>
      </c>
      <c r="I79" s="96">
        <v>0</v>
      </c>
    </row>
    <row r="80" spans="1:9" x14ac:dyDescent="0.25">
      <c r="A80" s="79"/>
      <c r="B80" s="79"/>
      <c r="C80" s="79" t="s">
        <v>115</v>
      </c>
      <c r="D80" s="102" t="s">
        <v>38</v>
      </c>
      <c r="E80" s="93">
        <f>SUM(E81:E104)</f>
        <v>101892.43999999999</v>
      </c>
      <c r="F80" s="94">
        <v>200537</v>
      </c>
      <c r="G80" s="94">
        <f>SUM(G81:G104)</f>
        <v>126275.14</v>
      </c>
      <c r="H80" s="96">
        <f t="shared" si="5"/>
        <v>123.92984209623404</v>
      </c>
      <c r="I80" s="96">
        <f t="shared" si="6"/>
        <v>62.968499578631373</v>
      </c>
    </row>
    <row r="81" spans="1:9" x14ac:dyDescent="0.25">
      <c r="A81" s="79"/>
      <c r="B81" s="107">
        <v>3211</v>
      </c>
      <c r="C81" s="107"/>
      <c r="D81" s="107" t="s">
        <v>196</v>
      </c>
      <c r="E81" s="95">
        <v>7733.18</v>
      </c>
      <c r="F81" s="96"/>
      <c r="G81" s="96">
        <v>6994.14</v>
      </c>
      <c r="H81" s="96">
        <f t="shared" si="5"/>
        <v>90.443258788751848</v>
      </c>
      <c r="I81" s="96">
        <v>0</v>
      </c>
    </row>
    <row r="82" spans="1:9" x14ac:dyDescent="0.25">
      <c r="A82" s="79"/>
      <c r="B82" s="107">
        <v>3212</v>
      </c>
      <c r="C82" s="107"/>
      <c r="D82" s="107" t="s">
        <v>197</v>
      </c>
      <c r="E82" s="95">
        <v>42520.95</v>
      </c>
      <c r="F82" s="96"/>
      <c r="G82" s="96">
        <v>43589.62</v>
      </c>
      <c r="H82" s="96">
        <f t="shared" si="5"/>
        <v>102.51327874847576</v>
      </c>
      <c r="I82" s="96">
        <v>0</v>
      </c>
    </row>
    <row r="83" spans="1:9" x14ac:dyDescent="0.25">
      <c r="A83" s="79"/>
      <c r="B83" s="107">
        <v>3213</v>
      </c>
      <c r="C83" s="107"/>
      <c r="D83" s="107" t="s">
        <v>198</v>
      </c>
      <c r="E83" s="95">
        <v>1039.23</v>
      </c>
      <c r="F83" s="96"/>
      <c r="G83" s="96">
        <v>413.1</v>
      </c>
      <c r="H83" s="96">
        <f t="shared" si="5"/>
        <v>39.750584567420113</v>
      </c>
      <c r="I83" s="96">
        <v>0</v>
      </c>
    </row>
    <row r="84" spans="1:9" x14ac:dyDescent="0.25">
      <c r="A84" s="79"/>
      <c r="B84" s="79">
        <v>3214</v>
      </c>
      <c r="C84" s="79"/>
      <c r="D84" s="79" t="s">
        <v>199</v>
      </c>
      <c r="E84" s="95">
        <v>886.43</v>
      </c>
      <c r="F84" s="96"/>
      <c r="G84" s="96">
        <v>262.02</v>
      </c>
      <c r="H84" s="96">
        <f t="shared" si="5"/>
        <v>29.559017632525975</v>
      </c>
      <c r="I84" s="96">
        <v>0</v>
      </c>
    </row>
    <row r="85" spans="1:9" x14ac:dyDescent="0.25">
      <c r="A85" s="79"/>
      <c r="B85" s="79">
        <v>3221</v>
      </c>
      <c r="C85" s="79"/>
      <c r="D85" s="79" t="s">
        <v>200</v>
      </c>
      <c r="E85" s="95">
        <v>9360.82</v>
      </c>
      <c r="F85" s="96"/>
      <c r="G85" s="96">
        <v>8415.8700000000008</v>
      </c>
      <c r="H85" s="96">
        <f t="shared" si="5"/>
        <v>89.90526470971561</v>
      </c>
      <c r="I85" s="96">
        <v>0</v>
      </c>
    </row>
    <row r="86" spans="1:9" x14ac:dyDescent="0.25">
      <c r="A86" s="79"/>
      <c r="B86" s="79">
        <v>3222</v>
      </c>
      <c r="C86" s="79"/>
      <c r="D86" s="79" t="s">
        <v>220</v>
      </c>
      <c r="E86" s="95">
        <v>0</v>
      </c>
      <c r="F86" s="96"/>
      <c r="G86" s="96">
        <v>1221.95</v>
      </c>
      <c r="H86" s="96">
        <v>0</v>
      </c>
      <c r="I86" s="96">
        <v>0</v>
      </c>
    </row>
    <row r="87" spans="1:9" x14ac:dyDescent="0.25">
      <c r="A87" s="79"/>
      <c r="B87" s="79">
        <v>3223</v>
      </c>
      <c r="C87" s="79"/>
      <c r="D87" s="79" t="s">
        <v>201</v>
      </c>
      <c r="E87" s="95">
        <v>15247.42</v>
      </c>
      <c r="F87" s="96"/>
      <c r="G87" s="96">
        <v>36113.58</v>
      </c>
      <c r="H87" s="96">
        <f t="shared" si="5"/>
        <v>236.8504310893253</v>
      </c>
      <c r="I87" s="96">
        <v>0</v>
      </c>
    </row>
    <row r="88" spans="1:9" x14ac:dyDescent="0.25">
      <c r="A88" s="79"/>
      <c r="B88" s="79">
        <v>3224</v>
      </c>
      <c r="C88" s="79"/>
      <c r="D88" s="79" t="s">
        <v>218</v>
      </c>
      <c r="E88" s="95">
        <v>1559.53</v>
      </c>
      <c r="F88" s="96"/>
      <c r="G88" s="96">
        <v>1130.47</v>
      </c>
      <c r="H88" s="96">
        <f t="shared" si="5"/>
        <v>72.487864933665918</v>
      </c>
      <c r="I88" s="96">
        <v>0</v>
      </c>
    </row>
    <row r="89" spans="1:9" x14ac:dyDescent="0.25">
      <c r="A89" s="79"/>
      <c r="B89" s="79">
        <v>3225</v>
      </c>
      <c r="C89" s="79"/>
      <c r="D89" s="79" t="s">
        <v>202</v>
      </c>
      <c r="E89" s="95">
        <v>826.75</v>
      </c>
      <c r="F89" s="96"/>
      <c r="G89" s="96">
        <v>0</v>
      </c>
      <c r="H89" s="96">
        <f t="shared" si="5"/>
        <v>0</v>
      </c>
      <c r="I89" s="96">
        <v>0</v>
      </c>
    </row>
    <row r="90" spans="1:9" x14ac:dyDescent="0.25">
      <c r="A90" s="79"/>
      <c r="B90" s="107">
        <v>3227</v>
      </c>
      <c r="C90" s="107"/>
      <c r="D90" s="107" t="s">
        <v>203</v>
      </c>
      <c r="E90" s="95">
        <v>486.8</v>
      </c>
      <c r="F90" s="96"/>
      <c r="G90" s="96">
        <v>961.2</v>
      </c>
      <c r="H90" s="96">
        <f t="shared" si="5"/>
        <v>197.45275267050124</v>
      </c>
      <c r="I90" s="96">
        <v>0</v>
      </c>
    </row>
    <row r="91" spans="1:9" x14ac:dyDescent="0.25">
      <c r="A91" s="79"/>
      <c r="B91" s="107">
        <v>3231</v>
      </c>
      <c r="C91" s="107"/>
      <c r="D91" s="107" t="s">
        <v>204</v>
      </c>
      <c r="E91" s="95">
        <v>2539.6799999999998</v>
      </c>
      <c r="F91" s="96"/>
      <c r="G91" s="96">
        <v>4420.7700000000004</v>
      </c>
      <c r="H91" s="96">
        <f t="shared" si="5"/>
        <v>174.06799281799286</v>
      </c>
      <c r="I91" s="96">
        <v>0</v>
      </c>
    </row>
    <row r="92" spans="1:9" x14ac:dyDescent="0.25">
      <c r="A92" s="79"/>
      <c r="B92" s="107">
        <v>3232</v>
      </c>
      <c r="C92" s="107"/>
      <c r="D92" s="107" t="s">
        <v>219</v>
      </c>
      <c r="E92" s="95">
        <v>5840.09</v>
      </c>
      <c r="F92" s="96"/>
      <c r="G92" s="96">
        <v>9065.69</v>
      </c>
      <c r="H92" s="96">
        <f t="shared" si="5"/>
        <v>155.23202553385306</v>
      </c>
      <c r="I92" s="96">
        <v>0</v>
      </c>
    </row>
    <row r="93" spans="1:9" x14ac:dyDescent="0.25">
      <c r="A93" s="79"/>
      <c r="B93" s="79">
        <v>3233</v>
      </c>
      <c r="C93" s="79"/>
      <c r="D93" s="79" t="s">
        <v>205</v>
      </c>
      <c r="E93" s="95">
        <v>212.44</v>
      </c>
      <c r="F93" s="96"/>
      <c r="G93" s="96">
        <v>339.94</v>
      </c>
      <c r="H93" s="96">
        <f t="shared" si="5"/>
        <v>160.0169459612126</v>
      </c>
      <c r="I93" s="96">
        <v>0</v>
      </c>
    </row>
    <row r="94" spans="1:9" x14ac:dyDescent="0.25">
      <c r="A94" s="79"/>
      <c r="B94" s="79">
        <v>3234</v>
      </c>
      <c r="C94" s="79"/>
      <c r="D94" s="79" t="s">
        <v>206</v>
      </c>
      <c r="E94" s="95">
        <v>3618.84</v>
      </c>
      <c r="F94" s="96"/>
      <c r="G94" s="96">
        <v>2704.67</v>
      </c>
      <c r="H94" s="96">
        <f t="shared" si="5"/>
        <v>74.738590266494228</v>
      </c>
      <c r="I94" s="96">
        <v>0</v>
      </c>
    </row>
    <row r="95" spans="1:9" x14ac:dyDescent="0.25">
      <c r="A95" s="79"/>
      <c r="B95" s="79">
        <v>3235</v>
      </c>
      <c r="C95" s="79"/>
      <c r="D95" s="79" t="s">
        <v>207</v>
      </c>
      <c r="E95" s="95">
        <v>1997.4</v>
      </c>
      <c r="F95" s="96"/>
      <c r="G95" s="96">
        <v>2036.67</v>
      </c>
      <c r="H95" s="96">
        <f t="shared" si="5"/>
        <v>101.96605587263443</v>
      </c>
      <c r="I95" s="96">
        <v>0</v>
      </c>
    </row>
    <row r="96" spans="1:9" x14ac:dyDescent="0.25">
      <c r="A96" s="79"/>
      <c r="B96" s="79">
        <v>3236</v>
      </c>
      <c r="C96" s="79"/>
      <c r="D96" s="79" t="s">
        <v>208</v>
      </c>
      <c r="E96" s="95">
        <v>0</v>
      </c>
      <c r="F96" s="94"/>
      <c r="G96" s="96">
        <v>0</v>
      </c>
      <c r="H96" s="96">
        <v>0</v>
      </c>
      <c r="I96" s="96">
        <v>0</v>
      </c>
    </row>
    <row r="97" spans="1:9" x14ac:dyDescent="0.25">
      <c r="A97" s="79"/>
      <c r="B97" s="79">
        <v>3237</v>
      </c>
      <c r="C97" s="79"/>
      <c r="D97" s="79" t="s">
        <v>209</v>
      </c>
      <c r="E97" s="95">
        <v>297.56</v>
      </c>
      <c r="F97" s="96"/>
      <c r="G97" s="96">
        <v>782</v>
      </c>
      <c r="H97" s="96">
        <f t="shared" si="5"/>
        <v>262.80414034144377</v>
      </c>
      <c r="I97" s="96">
        <v>0</v>
      </c>
    </row>
    <row r="98" spans="1:9" x14ac:dyDescent="0.25">
      <c r="A98" s="79"/>
      <c r="B98" s="79">
        <v>3238</v>
      </c>
      <c r="C98" s="79"/>
      <c r="D98" s="79" t="s">
        <v>210</v>
      </c>
      <c r="E98" s="95">
        <v>3625.57</v>
      </c>
      <c r="F98" s="96"/>
      <c r="G98" s="96">
        <v>3526.86</v>
      </c>
      <c r="H98" s="96">
        <f t="shared" si="5"/>
        <v>97.277393623623325</v>
      </c>
      <c r="I98" s="96">
        <v>0</v>
      </c>
    </row>
    <row r="99" spans="1:9" x14ac:dyDescent="0.25">
      <c r="A99" s="79"/>
      <c r="B99" s="79">
        <v>3239</v>
      </c>
      <c r="C99" s="79"/>
      <c r="D99" s="79" t="s">
        <v>211</v>
      </c>
      <c r="E99" s="95">
        <v>318.08999999999997</v>
      </c>
      <c r="F99" s="96"/>
      <c r="G99" s="96">
        <v>295.77999999999997</v>
      </c>
      <c r="H99" s="96">
        <f t="shared" si="5"/>
        <v>92.986261749819235</v>
      </c>
      <c r="I99" s="96">
        <v>0</v>
      </c>
    </row>
    <row r="100" spans="1:9" x14ac:dyDescent="0.25">
      <c r="A100" s="79"/>
      <c r="B100" s="79">
        <v>3292</v>
      </c>
      <c r="C100" s="79"/>
      <c r="D100" s="79" t="s">
        <v>212</v>
      </c>
      <c r="E100" s="95">
        <v>2580.36</v>
      </c>
      <c r="F100" s="96"/>
      <c r="G100" s="96">
        <v>2615.42</v>
      </c>
      <c r="H100" s="96">
        <f t="shared" si="5"/>
        <v>101.35872513912787</v>
      </c>
      <c r="I100" s="96">
        <v>0</v>
      </c>
    </row>
    <row r="101" spans="1:9" x14ac:dyDescent="0.25">
      <c r="A101" s="79"/>
      <c r="B101" s="79">
        <v>3293</v>
      </c>
      <c r="C101" s="79"/>
      <c r="D101" s="79" t="s">
        <v>213</v>
      </c>
      <c r="E101" s="95">
        <v>120.01</v>
      </c>
      <c r="F101" s="96"/>
      <c r="G101" s="96">
        <v>0</v>
      </c>
      <c r="H101" s="96">
        <f t="shared" si="5"/>
        <v>0</v>
      </c>
      <c r="I101" s="96">
        <v>0</v>
      </c>
    </row>
    <row r="102" spans="1:9" x14ac:dyDescent="0.25">
      <c r="A102" s="79"/>
      <c r="B102" s="79">
        <v>3294</v>
      </c>
      <c r="C102" s="79"/>
      <c r="D102" s="79" t="s">
        <v>214</v>
      </c>
      <c r="E102" s="95">
        <v>158.82</v>
      </c>
      <c r="F102" s="96"/>
      <c r="G102" s="96">
        <v>141</v>
      </c>
      <c r="H102" s="96">
        <f t="shared" si="5"/>
        <v>88.779750661125817</v>
      </c>
      <c r="I102" s="96">
        <v>0</v>
      </c>
    </row>
    <row r="103" spans="1:9" x14ac:dyDescent="0.25">
      <c r="A103" s="79"/>
      <c r="B103" s="79">
        <v>3295</v>
      </c>
      <c r="C103" s="79"/>
      <c r="D103" s="103" t="s">
        <v>215</v>
      </c>
      <c r="E103" s="95">
        <v>0</v>
      </c>
      <c r="F103" s="96"/>
      <c r="G103" s="96">
        <v>0</v>
      </c>
      <c r="H103" s="96">
        <v>0</v>
      </c>
      <c r="I103" s="96">
        <v>0</v>
      </c>
    </row>
    <row r="104" spans="1:9" x14ac:dyDescent="0.25">
      <c r="A104" s="79"/>
      <c r="B104" s="79">
        <v>3299</v>
      </c>
      <c r="C104" s="79"/>
      <c r="D104" s="103" t="s">
        <v>216</v>
      </c>
      <c r="E104" s="95">
        <v>922.47</v>
      </c>
      <c r="F104" s="96"/>
      <c r="G104" s="96">
        <v>1244.3900000000001</v>
      </c>
      <c r="H104" s="96">
        <f t="shared" si="5"/>
        <v>134.89761184645573</v>
      </c>
      <c r="I104" s="96">
        <v>0</v>
      </c>
    </row>
    <row r="105" spans="1:9" x14ac:dyDescent="0.25">
      <c r="A105" s="79"/>
      <c r="B105" s="79"/>
      <c r="C105" s="79" t="s">
        <v>118</v>
      </c>
      <c r="D105" s="70" t="s">
        <v>66</v>
      </c>
      <c r="E105" s="93">
        <f>E106+E107+E108</f>
        <v>8385.25</v>
      </c>
      <c r="F105" s="94">
        <v>19000</v>
      </c>
      <c r="G105" s="94">
        <f>G106+G107+G108</f>
        <v>10795.23</v>
      </c>
      <c r="H105" s="96">
        <f>(G105/E105)*100</f>
        <v>128.74070540532483</v>
      </c>
      <c r="I105" s="96">
        <f t="shared" si="6"/>
        <v>56.816999999999993</v>
      </c>
    </row>
    <row r="106" spans="1:9" x14ac:dyDescent="0.25">
      <c r="A106" s="79"/>
      <c r="B106" s="79">
        <v>3211</v>
      </c>
      <c r="C106" s="79"/>
      <c r="D106" s="79" t="s">
        <v>196</v>
      </c>
      <c r="E106" s="95">
        <v>2058.75</v>
      </c>
      <c r="F106" s="94"/>
      <c r="G106" s="96">
        <v>3976.73</v>
      </c>
      <c r="H106" s="96">
        <f t="shared" ref="H106:H108" si="7">(G106/E106)*100</f>
        <v>193.16235579842137</v>
      </c>
      <c r="I106" s="96">
        <v>0</v>
      </c>
    </row>
    <row r="107" spans="1:9" x14ac:dyDescent="0.25">
      <c r="A107" s="79"/>
      <c r="B107" s="79">
        <v>3221</v>
      </c>
      <c r="C107" s="79"/>
      <c r="D107" s="79" t="s">
        <v>200</v>
      </c>
      <c r="E107" s="95">
        <v>0</v>
      </c>
      <c r="F107" s="94"/>
      <c r="G107" s="96">
        <v>785</v>
      </c>
      <c r="H107" s="96">
        <v>0</v>
      </c>
      <c r="I107" s="96">
        <v>0</v>
      </c>
    </row>
    <row r="108" spans="1:9" x14ac:dyDescent="0.25">
      <c r="A108" s="79"/>
      <c r="B108" s="79">
        <v>3299</v>
      </c>
      <c r="C108" s="79"/>
      <c r="D108" s="79" t="s">
        <v>216</v>
      </c>
      <c r="E108" s="95">
        <v>6326.5</v>
      </c>
      <c r="F108" s="94"/>
      <c r="G108" s="96">
        <v>6033.5</v>
      </c>
      <c r="H108" s="96">
        <f t="shared" si="7"/>
        <v>95.368687267841622</v>
      </c>
      <c r="I108" s="96">
        <v>0</v>
      </c>
    </row>
    <row r="109" spans="1:9" x14ac:dyDescent="0.25">
      <c r="A109" s="79"/>
      <c r="B109" s="79"/>
      <c r="C109" s="79" t="s">
        <v>108</v>
      </c>
      <c r="D109" s="102" t="s">
        <v>59</v>
      </c>
      <c r="E109" s="93">
        <f>SUM(E110:E116)</f>
        <v>6473.2800000000007</v>
      </c>
      <c r="F109" s="94">
        <v>11400</v>
      </c>
      <c r="G109" s="94">
        <f>SUM(G110:G116)</f>
        <v>15165.32</v>
      </c>
      <c r="H109" s="96">
        <f>(G109/E109)*100</f>
        <v>234.27566859459188</v>
      </c>
      <c r="I109" s="96">
        <f t="shared" si="6"/>
        <v>133.02912280701753</v>
      </c>
    </row>
    <row r="110" spans="1:9" x14ac:dyDescent="0.25">
      <c r="A110" s="79"/>
      <c r="B110" s="79">
        <v>3221</v>
      </c>
      <c r="C110" s="79"/>
      <c r="D110" s="103" t="s">
        <v>200</v>
      </c>
      <c r="E110" s="95">
        <v>0</v>
      </c>
      <c r="F110" s="93"/>
      <c r="G110" s="95">
        <v>365.48</v>
      </c>
      <c r="H110" s="96">
        <v>0</v>
      </c>
      <c r="I110" s="96">
        <v>0</v>
      </c>
    </row>
    <row r="111" spans="1:9" x14ac:dyDescent="0.25">
      <c r="A111" s="79"/>
      <c r="B111" s="79">
        <v>3231</v>
      </c>
      <c r="C111" s="79"/>
      <c r="D111" s="103" t="s">
        <v>256</v>
      </c>
      <c r="E111" s="95">
        <v>0</v>
      </c>
      <c r="F111" s="93"/>
      <c r="G111" s="95">
        <v>1200</v>
      </c>
      <c r="H111" s="96">
        <v>0</v>
      </c>
      <c r="I111" s="96">
        <v>0</v>
      </c>
    </row>
    <row r="112" spans="1:9" x14ac:dyDescent="0.25">
      <c r="A112" s="79"/>
      <c r="B112" s="79">
        <v>3236</v>
      </c>
      <c r="C112" s="79"/>
      <c r="D112" s="103" t="s">
        <v>208</v>
      </c>
      <c r="E112" s="95">
        <v>0</v>
      </c>
      <c r="F112" s="93"/>
      <c r="G112" s="95">
        <v>0</v>
      </c>
      <c r="H112" s="96">
        <v>0</v>
      </c>
      <c r="I112" s="96">
        <v>0</v>
      </c>
    </row>
    <row r="113" spans="1:9" x14ac:dyDescent="0.25">
      <c r="A113" s="79"/>
      <c r="B113" s="79">
        <v>3237</v>
      </c>
      <c r="C113" s="79"/>
      <c r="D113" s="103" t="s">
        <v>209</v>
      </c>
      <c r="E113" s="95">
        <v>4000</v>
      </c>
      <c r="F113" s="93"/>
      <c r="G113" s="95">
        <v>5400</v>
      </c>
      <c r="H113" s="96">
        <f t="shared" ref="H113:H114" si="8">(G113/E113)*100</f>
        <v>135</v>
      </c>
      <c r="I113" s="96">
        <v>0</v>
      </c>
    </row>
    <row r="114" spans="1:9" x14ac:dyDescent="0.25">
      <c r="A114" s="79"/>
      <c r="B114" s="79">
        <v>3295</v>
      </c>
      <c r="C114" s="79"/>
      <c r="D114" s="103" t="s">
        <v>215</v>
      </c>
      <c r="E114" s="95">
        <v>2473.2800000000002</v>
      </c>
      <c r="F114" s="93"/>
      <c r="G114" s="95">
        <v>1932</v>
      </c>
      <c r="H114" s="96">
        <f t="shared" si="8"/>
        <v>78.114891965325398</v>
      </c>
      <c r="I114" s="96">
        <v>0</v>
      </c>
    </row>
    <row r="115" spans="1:9" x14ac:dyDescent="0.25">
      <c r="A115" s="79"/>
      <c r="B115" s="79">
        <v>3296</v>
      </c>
      <c r="C115" s="79"/>
      <c r="D115" s="103" t="s">
        <v>235</v>
      </c>
      <c r="E115" s="95">
        <v>0</v>
      </c>
      <c r="F115" s="93"/>
      <c r="G115" s="95">
        <v>1067.8399999999999</v>
      </c>
      <c r="H115" s="96">
        <v>0</v>
      </c>
      <c r="I115" s="96">
        <v>0</v>
      </c>
    </row>
    <row r="116" spans="1:9" x14ac:dyDescent="0.25">
      <c r="A116" s="79"/>
      <c r="B116" s="79">
        <v>3299</v>
      </c>
      <c r="C116" s="79"/>
      <c r="D116" s="103" t="s">
        <v>216</v>
      </c>
      <c r="E116" s="95">
        <v>0</v>
      </c>
      <c r="F116" s="93"/>
      <c r="G116" s="95">
        <v>5200</v>
      </c>
      <c r="H116" s="96">
        <v>0</v>
      </c>
      <c r="I116" s="96">
        <v>0</v>
      </c>
    </row>
    <row r="117" spans="1:9" x14ac:dyDescent="0.25">
      <c r="A117" s="79"/>
      <c r="B117" s="79"/>
      <c r="C117" s="79" t="s">
        <v>119</v>
      </c>
      <c r="D117" s="102" t="s">
        <v>192</v>
      </c>
      <c r="E117" s="93">
        <f>E118+E122</f>
        <v>10925.4</v>
      </c>
      <c r="F117" s="93">
        <v>78000</v>
      </c>
      <c r="G117" s="93">
        <f>G118+G119+G120+G121+G122</f>
        <v>76102.009999999995</v>
      </c>
      <c r="H117" s="95">
        <f>(G117/E117)*100</f>
        <v>696.56040053453421</v>
      </c>
      <c r="I117" s="96">
        <f t="shared" si="6"/>
        <v>97.566679487179471</v>
      </c>
    </row>
    <row r="118" spans="1:9" x14ac:dyDescent="0.25">
      <c r="A118" s="79"/>
      <c r="B118" s="79">
        <v>3211</v>
      </c>
      <c r="C118" s="79"/>
      <c r="D118" s="103" t="s">
        <v>196</v>
      </c>
      <c r="E118" s="95">
        <v>232.4</v>
      </c>
      <c r="F118" s="93"/>
      <c r="G118" s="95">
        <v>1311.12</v>
      </c>
      <c r="H118" s="95">
        <f t="shared" ref="H118:H133" si="9">(G118/E118)*100</f>
        <v>564.16523235800332</v>
      </c>
      <c r="I118" s="96">
        <v>0</v>
      </c>
    </row>
    <row r="119" spans="1:9" x14ac:dyDescent="0.25">
      <c r="A119" s="79"/>
      <c r="B119" s="79">
        <v>3213</v>
      </c>
      <c r="C119" s="79"/>
      <c r="D119" s="103" t="s">
        <v>198</v>
      </c>
      <c r="E119" s="95">
        <v>0</v>
      </c>
      <c r="F119" s="93"/>
      <c r="G119" s="95">
        <v>17426.78</v>
      </c>
      <c r="H119" s="95">
        <v>0</v>
      </c>
      <c r="I119" s="96">
        <v>0</v>
      </c>
    </row>
    <row r="120" spans="1:9" x14ac:dyDescent="0.25">
      <c r="A120" s="79"/>
      <c r="B120" s="79">
        <v>3233</v>
      </c>
      <c r="C120" s="79"/>
      <c r="D120" s="103" t="s">
        <v>205</v>
      </c>
      <c r="E120" s="95">
        <v>0</v>
      </c>
      <c r="F120" s="93"/>
      <c r="G120" s="95">
        <v>574.38</v>
      </c>
      <c r="H120" s="95">
        <v>0</v>
      </c>
      <c r="I120" s="96">
        <v>0</v>
      </c>
    </row>
    <row r="121" spans="1:9" x14ac:dyDescent="0.25">
      <c r="A121" s="79"/>
      <c r="B121" s="79">
        <v>3241</v>
      </c>
      <c r="C121" s="79"/>
      <c r="D121" s="103" t="s">
        <v>241</v>
      </c>
      <c r="E121" s="95">
        <v>0</v>
      </c>
      <c r="F121" s="93"/>
      <c r="G121" s="95">
        <v>56352.77</v>
      </c>
      <c r="H121" s="95">
        <v>0</v>
      </c>
      <c r="I121" s="96">
        <v>0</v>
      </c>
    </row>
    <row r="122" spans="1:9" x14ac:dyDescent="0.25">
      <c r="A122" s="79"/>
      <c r="B122" s="79">
        <v>3299</v>
      </c>
      <c r="C122" s="79"/>
      <c r="D122" s="103" t="s">
        <v>216</v>
      </c>
      <c r="E122" s="95">
        <v>10693</v>
      </c>
      <c r="F122" s="93"/>
      <c r="G122" s="95">
        <v>436.96</v>
      </c>
      <c r="H122" s="95">
        <f t="shared" si="9"/>
        <v>4.0864116711867577</v>
      </c>
      <c r="I122" s="96">
        <v>0</v>
      </c>
    </row>
    <row r="123" spans="1:9" x14ac:dyDescent="0.25">
      <c r="A123" s="79"/>
      <c r="B123" s="79"/>
      <c r="C123" s="79" t="s">
        <v>120</v>
      </c>
      <c r="D123" s="102" t="s">
        <v>79</v>
      </c>
      <c r="E123" s="93">
        <f>E125</f>
        <v>354.82</v>
      </c>
      <c r="F123" s="94">
        <v>0</v>
      </c>
      <c r="G123" s="94">
        <f>G124+G125+G126+G127+G128+G129</f>
        <v>4267.54</v>
      </c>
      <c r="H123" s="95">
        <f t="shared" si="9"/>
        <v>1202.7337805084269</v>
      </c>
      <c r="I123" s="96">
        <v>0</v>
      </c>
    </row>
    <row r="124" spans="1:9" x14ac:dyDescent="0.25">
      <c r="A124" s="79"/>
      <c r="B124" s="79">
        <v>3212</v>
      </c>
      <c r="C124" s="79"/>
      <c r="D124" s="107" t="s">
        <v>197</v>
      </c>
      <c r="E124" s="95">
        <v>0</v>
      </c>
      <c r="F124" s="94"/>
      <c r="G124" s="96">
        <v>283.93</v>
      </c>
      <c r="H124" s="95">
        <v>0</v>
      </c>
      <c r="I124" s="96">
        <v>0</v>
      </c>
    </row>
    <row r="125" spans="1:9" x14ac:dyDescent="0.25">
      <c r="A125" s="79"/>
      <c r="B125" s="79">
        <v>3221</v>
      </c>
      <c r="C125" s="79"/>
      <c r="D125" s="103" t="s">
        <v>200</v>
      </c>
      <c r="E125" s="95">
        <v>354.82</v>
      </c>
      <c r="F125" s="94"/>
      <c r="G125" s="96">
        <v>2316.21</v>
      </c>
      <c r="H125" s="95">
        <f t="shared" si="9"/>
        <v>652.78451045600582</v>
      </c>
      <c r="I125" s="96">
        <v>0</v>
      </c>
    </row>
    <row r="126" spans="1:9" x14ac:dyDescent="0.25">
      <c r="A126" s="79"/>
      <c r="B126" s="79">
        <v>3225</v>
      </c>
      <c r="C126" s="79"/>
      <c r="D126" s="103" t="s">
        <v>258</v>
      </c>
      <c r="E126" s="95">
        <v>0</v>
      </c>
      <c r="F126" s="94"/>
      <c r="G126" s="96">
        <v>691.11</v>
      </c>
      <c r="H126" s="95">
        <v>0</v>
      </c>
      <c r="I126" s="96">
        <v>0</v>
      </c>
    </row>
    <row r="127" spans="1:9" x14ac:dyDescent="0.25">
      <c r="A127" s="79"/>
      <c r="B127" s="79">
        <v>3235</v>
      </c>
      <c r="C127" s="79"/>
      <c r="D127" s="103" t="s">
        <v>207</v>
      </c>
      <c r="E127" s="95">
        <v>0</v>
      </c>
      <c r="F127" s="94"/>
      <c r="G127" s="96">
        <v>39.96</v>
      </c>
      <c r="H127" s="95">
        <v>0</v>
      </c>
      <c r="I127" s="96">
        <v>0</v>
      </c>
    </row>
    <row r="128" spans="1:9" x14ac:dyDescent="0.25">
      <c r="A128" s="79"/>
      <c r="B128" s="79">
        <v>3237</v>
      </c>
      <c r="C128" s="79"/>
      <c r="D128" s="103" t="s">
        <v>209</v>
      </c>
      <c r="E128" s="95">
        <v>0</v>
      </c>
      <c r="F128" s="94"/>
      <c r="G128" s="96">
        <v>300</v>
      </c>
      <c r="H128" s="95">
        <v>0</v>
      </c>
      <c r="I128" s="96">
        <v>0</v>
      </c>
    </row>
    <row r="129" spans="1:9" x14ac:dyDescent="0.25">
      <c r="A129" s="79"/>
      <c r="B129" s="79">
        <v>3239</v>
      </c>
      <c r="C129" s="79"/>
      <c r="D129" s="103" t="s">
        <v>211</v>
      </c>
      <c r="E129" s="95">
        <v>0</v>
      </c>
      <c r="F129" s="94"/>
      <c r="G129" s="96">
        <v>636.33000000000004</v>
      </c>
      <c r="H129" s="95">
        <v>0</v>
      </c>
      <c r="I129" s="96">
        <v>0</v>
      </c>
    </row>
    <row r="130" spans="1:9" x14ac:dyDescent="0.25">
      <c r="A130" s="79"/>
      <c r="B130" s="79"/>
      <c r="C130" s="79" t="s">
        <v>114</v>
      </c>
      <c r="D130" s="70" t="s">
        <v>61</v>
      </c>
      <c r="E130" s="93">
        <f>E131+E132+E133</f>
        <v>1919.3899999999999</v>
      </c>
      <c r="F130" s="94">
        <v>3000</v>
      </c>
      <c r="G130" s="94">
        <f>G131+G132+G133</f>
        <v>1987.56</v>
      </c>
      <c r="H130" s="95">
        <f t="shared" si="9"/>
        <v>103.5516492218882</v>
      </c>
      <c r="I130" s="96">
        <f t="shared" ref="I130" si="10">(G130/F130)*100</f>
        <v>66.251999999999995</v>
      </c>
    </row>
    <row r="131" spans="1:9" x14ac:dyDescent="0.25">
      <c r="A131" s="79"/>
      <c r="B131" s="79">
        <v>3211</v>
      </c>
      <c r="C131" s="79"/>
      <c r="D131" s="79" t="s">
        <v>196</v>
      </c>
      <c r="E131" s="95">
        <v>481.58</v>
      </c>
      <c r="F131" s="93"/>
      <c r="G131" s="95">
        <v>92.37</v>
      </c>
      <c r="H131" s="95">
        <f t="shared" si="9"/>
        <v>19.180613812865985</v>
      </c>
      <c r="I131" s="96">
        <v>0</v>
      </c>
    </row>
    <row r="132" spans="1:9" ht="28.5" x14ac:dyDescent="0.25">
      <c r="A132" s="79"/>
      <c r="B132" s="79">
        <v>3291</v>
      </c>
      <c r="C132" s="79"/>
      <c r="D132" s="81" t="s">
        <v>259</v>
      </c>
      <c r="E132" s="95">
        <v>121.31</v>
      </c>
      <c r="F132" s="93"/>
      <c r="G132" s="95">
        <v>625.82000000000005</v>
      </c>
      <c r="H132" s="95">
        <f t="shared" si="9"/>
        <v>515.88492292473825</v>
      </c>
      <c r="I132" s="96">
        <v>0</v>
      </c>
    </row>
    <row r="133" spans="1:9" x14ac:dyDescent="0.25">
      <c r="A133" s="79"/>
      <c r="B133" s="79">
        <v>3299</v>
      </c>
      <c r="C133" s="79"/>
      <c r="D133" s="79" t="s">
        <v>216</v>
      </c>
      <c r="E133" s="95">
        <v>1316.5</v>
      </c>
      <c r="F133" s="93"/>
      <c r="G133" s="95">
        <v>1269.3699999999999</v>
      </c>
      <c r="H133" s="95">
        <f t="shared" si="9"/>
        <v>96.420053171287506</v>
      </c>
      <c r="I133" s="96">
        <v>0</v>
      </c>
    </row>
    <row r="134" spans="1:9" x14ac:dyDescent="0.25">
      <c r="A134" s="97"/>
      <c r="B134" s="97">
        <v>34</v>
      </c>
      <c r="C134" s="97"/>
      <c r="D134" s="98" t="s">
        <v>121</v>
      </c>
      <c r="E134" s="92">
        <f>E137</f>
        <v>638.38</v>
      </c>
      <c r="F134" s="92">
        <v>1700</v>
      </c>
      <c r="G134" s="92">
        <f>G137+G139+G135</f>
        <v>1361.2800000000002</v>
      </c>
      <c r="H134" s="133">
        <f>(G134/E134)*100</f>
        <v>213.23976315047469</v>
      </c>
      <c r="I134" s="133">
        <f>(G134/F134)*100</f>
        <v>80.075294117647061</v>
      </c>
    </row>
    <row r="135" spans="1:9" x14ac:dyDescent="0.25">
      <c r="A135" s="79"/>
      <c r="B135" s="79"/>
      <c r="C135" s="108" t="s">
        <v>110</v>
      </c>
      <c r="D135" s="70" t="s">
        <v>50</v>
      </c>
      <c r="E135" s="93">
        <v>0</v>
      </c>
      <c r="F135" s="94">
        <v>200</v>
      </c>
      <c r="G135" s="94">
        <v>0</v>
      </c>
      <c r="H135" s="96">
        <v>0</v>
      </c>
      <c r="I135" s="96">
        <f>(G135/F135)*100</f>
        <v>0</v>
      </c>
    </row>
    <row r="136" spans="1:9" x14ac:dyDescent="0.25">
      <c r="A136" s="79"/>
      <c r="B136" s="79">
        <v>3431</v>
      </c>
      <c r="C136" s="108"/>
      <c r="D136" s="79" t="s">
        <v>217</v>
      </c>
      <c r="E136" s="95">
        <v>0</v>
      </c>
      <c r="F136" s="94"/>
      <c r="G136" s="96">
        <v>0</v>
      </c>
      <c r="H136" s="96">
        <v>0</v>
      </c>
      <c r="I136" s="96">
        <v>0</v>
      </c>
    </row>
    <row r="137" spans="1:9" x14ac:dyDescent="0.25">
      <c r="A137" s="79"/>
      <c r="B137" s="79"/>
      <c r="C137" s="79" t="s">
        <v>115</v>
      </c>
      <c r="D137" s="70" t="s">
        <v>38</v>
      </c>
      <c r="E137" s="93">
        <f>E138</f>
        <v>638.38</v>
      </c>
      <c r="F137" s="94">
        <v>1500</v>
      </c>
      <c r="G137" s="94">
        <f>G138</f>
        <v>752.19</v>
      </c>
      <c r="H137" s="96">
        <f>(G137/E137)*100</f>
        <v>117.82793947178799</v>
      </c>
      <c r="I137" s="96">
        <f t="shared" ref="I137" si="11">(G137/F137)*100</f>
        <v>50.146000000000001</v>
      </c>
    </row>
    <row r="138" spans="1:9" x14ac:dyDescent="0.25">
      <c r="A138" s="79"/>
      <c r="B138" s="79">
        <v>3431</v>
      </c>
      <c r="C138" s="108"/>
      <c r="D138" s="79" t="s">
        <v>217</v>
      </c>
      <c r="E138" s="95">
        <v>638.38</v>
      </c>
      <c r="F138" s="94"/>
      <c r="G138" s="96">
        <v>752.19</v>
      </c>
      <c r="H138" s="96">
        <v>0</v>
      </c>
      <c r="I138" s="96">
        <v>0</v>
      </c>
    </row>
    <row r="139" spans="1:9" x14ac:dyDescent="0.25">
      <c r="A139" s="79"/>
      <c r="B139" s="79"/>
      <c r="C139" s="79" t="s">
        <v>122</v>
      </c>
      <c r="D139" s="70" t="s">
        <v>59</v>
      </c>
      <c r="E139" s="93">
        <v>0</v>
      </c>
      <c r="F139" s="94">
        <v>0</v>
      </c>
      <c r="G139" s="94">
        <f>G140</f>
        <v>609.09</v>
      </c>
      <c r="H139" s="96">
        <v>0</v>
      </c>
      <c r="I139" s="96">
        <v>0</v>
      </c>
    </row>
    <row r="140" spans="1:9" x14ac:dyDescent="0.25">
      <c r="A140" s="79"/>
      <c r="B140" s="79">
        <v>3433</v>
      </c>
      <c r="C140" s="79"/>
      <c r="D140" s="79" t="s">
        <v>236</v>
      </c>
      <c r="E140" s="95">
        <v>0</v>
      </c>
      <c r="F140" s="93"/>
      <c r="G140" s="95">
        <v>609.09</v>
      </c>
      <c r="H140" s="95">
        <v>0</v>
      </c>
      <c r="I140" s="96">
        <v>0</v>
      </c>
    </row>
    <row r="141" spans="1:9" ht="28.5" x14ac:dyDescent="0.25">
      <c r="A141" s="97"/>
      <c r="B141" s="97">
        <v>37</v>
      </c>
      <c r="C141" s="97"/>
      <c r="D141" s="100" t="s">
        <v>123</v>
      </c>
      <c r="E141" s="92">
        <f>E142</f>
        <v>0</v>
      </c>
      <c r="F141" s="92">
        <f>F142+F144</f>
        <v>0</v>
      </c>
      <c r="G141" s="92">
        <f>G142+G144</f>
        <v>4638.3</v>
      </c>
      <c r="H141" s="133">
        <v>0</v>
      </c>
      <c r="I141" s="133">
        <v>0</v>
      </c>
    </row>
    <row r="142" spans="1:9" x14ac:dyDescent="0.25">
      <c r="A142" s="79"/>
      <c r="B142" s="79"/>
      <c r="C142" s="79" t="s">
        <v>124</v>
      </c>
      <c r="D142" s="70" t="s">
        <v>102</v>
      </c>
      <c r="E142" s="93">
        <v>0</v>
      </c>
      <c r="F142" s="94">
        <v>0</v>
      </c>
      <c r="G142" s="94">
        <f>G143</f>
        <v>2736.02</v>
      </c>
      <c r="H142" s="96">
        <v>0</v>
      </c>
      <c r="I142" s="96">
        <v>0</v>
      </c>
    </row>
    <row r="143" spans="1:9" x14ac:dyDescent="0.25">
      <c r="A143" s="79"/>
      <c r="B143" s="79">
        <v>3722</v>
      </c>
      <c r="C143" s="79"/>
      <c r="D143" s="79" t="s">
        <v>257</v>
      </c>
      <c r="E143" s="95">
        <v>0</v>
      </c>
      <c r="F143" s="94"/>
      <c r="G143" s="96">
        <v>2736.02</v>
      </c>
      <c r="H143" s="96">
        <v>0</v>
      </c>
      <c r="I143" s="96">
        <v>0</v>
      </c>
    </row>
    <row r="144" spans="1:9" x14ac:dyDescent="0.25">
      <c r="A144" s="79"/>
      <c r="B144" s="79"/>
      <c r="C144" s="79" t="s">
        <v>122</v>
      </c>
      <c r="D144" s="102" t="s">
        <v>59</v>
      </c>
      <c r="E144" s="93">
        <v>0</v>
      </c>
      <c r="F144" s="94">
        <v>0</v>
      </c>
      <c r="G144" s="94">
        <f>G145</f>
        <v>1902.28</v>
      </c>
      <c r="H144" s="96">
        <v>0</v>
      </c>
      <c r="I144" s="96">
        <v>0</v>
      </c>
    </row>
    <row r="145" spans="1:9" x14ac:dyDescent="0.25">
      <c r="A145" s="79"/>
      <c r="B145" s="79">
        <v>3722</v>
      </c>
      <c r="C145" s="79"/>
      <c r="D145" s="103" t="s">
        <v>257</v>
      </c>
      <c r="E145" s="95">
        <v>0</v>
      </c>
      <c r="F145" s="93"/>
      <c r="G145" s="95">
        <v>1902.28</v>
      </c>
      <c r="H145" s="95">
        <v>0</v>
      </c>
      <c r="I145" s="96">
        <v>0</v>
      </c>
    </row>
    <row r="146" spans="1:9" x14ac:dyDescent="0.25">
      <c r="A146" s="97"/>
      <c r="B146" s="97">
        <v>38</v>
      </c>
      <c r="C146" s="97"/>
      <c r="D146" s="109" t="s">
        <v>145</v>
      </c>
      <c r="E146" s="92">
        <f>E147</f>
        <v>1713.8</v>
      </c>
      <c r="F146" s="92">
        <f>F147</f>
        <v>0</v>
      </c>
      <c r="G146" s="92">
        <f>G147</f>
        <v>1773.63</v>
      </c>
      <c r="H146" s="133">
        <f>(G146/E146)*100</f>
        <v>103.49107247053333</v>
      </c>
      <c r="I146" s="133">
        <v>0</v>
      </c>
    </row>
    <row r="147" spans="1:9" x14ac:dyDescent="0.25">
      <c r="A147" s="79"/>
      <c r="B147" s="79"/>
      <c r="C147" s="79" t="s">
        <v>122</v>
      </c>
      <c r="D147" s="102" t="s">
        <v>59</v>
      </c>
      <c r="E147" s="93">
        <f>E148</f>
        <v>1713.8</v>
      </c>
      <c r="F147" s="94">
        <v>0</v>
      </c>
      <c r="G147" s="94">
        <f>G148</f>
        <v>1773.63</v>
      </c>
      <c r="H147" s="96">
        <f>(G147/E147)*100</f>
        <v>103.49107247053333</v>
      </c>
      <c r="I147" s="96">
        <v>0</v>
      </c>
    </row>
    <row r="148" spans="1:9" x14ac:dyDescent="0.25">
      <c r="A148" s="79"/>
      <c r="B148" s="79">
        <v>3812</v>
      </c>
      <c r="C148" s="79"/>
      <c r="D148" s="103" t="s">
        <v>146</v>
      </c>
      <c r="E148" s="95">
        <v>1713.8</v>
      </c>
      <c r="F148" s="95"/>
      <c r="G148" s="95">
        <v>1773.63</v>
      </c>
      <c r="H148" s="96">
        <f>(G148/E148)*100</f>
        <v>103.49107247053333</v>
      </c>
      <c r="I148" s="96">
        <v>0</v>
      </c>
    </row>
    <row r="149" spans="1:9" x14ac:dyDescent="0.25">
      <c r="A149" s="110">
        <v>4</v>
      </c>
      <c r="B149" s="111"/>
      <c r="C149" s="112"/>
      <c r="D149" s="113" t="s">
        <v>17</v>
      </c>
      <c r="E149" s="89">
        <f>E150</f>
        <v>1738.6799999999998</v>
      </c>
      <c r="F149" s="89">
        <f>F154+F160</f>
        <v>12500</v>
      </c>
      <c r="G149" s="89">
        <f>G150</f>
        <v>8689.2099999999991</v>
      </c>
      <c r="H149" s="132">
        <f>(G149/E149)*100</f>
        <v>499.75901258425932</v>
      </c>
      <c r="I149" s="132">
        <f>(G149/F149)*100</f>
        <v>69.513679999999994</v>
      </c>
    </row>
    <row r="150" spans="1:9" x14ac:dyDescent="0.25">
      <c r="A150" s="91"/>
      <c r="B150" s="91">
        <v>42</v>
      </c>
      <c r="C150" s="91"/>
      <c r="D150" s="114" t="s">
        <v>18</v>
      </c>
      <c r="E150" s="92">
        <f>E151+E154+E159+E160+E163</f>
        <v>1738.6799999999998</v>
      </c>
      <c r="F150" s="92">
        <f>F151</f>
        <v>0</v>
      </c>
      <c r="G150" s="92">
        <f>G151+G154+G159+G160+G163</f>
        <v>8689.2099999999991</v>
      </c>
      <c r="H150" s="133">
        <f>(G150/E150)*100</f>
        <v>499.75901258425932</v>
      </c>
      <c r="I150" s="133">
        <v>0</v>
      </c>
    </row>
    <row r="151" spans="1:9" x14ac:dyDescent="0.25">
      <c r="A151" s="103"/>
      <c r="B151" s="103"/>
      <c r="C151" s="103" t="s">
        <v>116</v>
      </c>
      <c r="D151" s="115" t="s">
        <v>12</v>
      </c>
      <c r="E151" s="93">
        <v>0</v>
      </c>
      <c r="F151" s="94">
        <v>0</v>
      </c>
      <c r="G151" s="94">
        <f>G152+G153</f>
        <v>3140.31</v>
      </c>
      <c r="H151" s="96">
        <v>0</v>
      </c>
      <c r="I151" s="95">
        <v>0</v>
      </c>
    </row>
    <row r="152" spans="1:9" x14ac:dyDescent="0.25">
      <c r="A152" s="103"/>
      <c r="B152" s="103">
        <v>4227</v>
      </c>
      <c r="C152" s="103"/>
      <c r="D152" s="127" t="s">
        <v>260</v>
      </c>
      <c r="E152" s="95">
        <v>0</v>
      </c>
      <c r="F152" s="93"/>
      <c r="G152" s="95">
        <v>1940.31</v>
      </c>
      <c r="H152" s="95">
        <v>0</v>
      </c>
      <c r="I152" s="95">
        <v>0</v>
      </c>
    </row>
    <row r="153" spans="1:9" x14ac:dyDescent="0.25">
      <c r="A153" s="103"/>
      <c r="B153" s="103">
        <v>4241</v>
      </c>
      <c r="C153" s="103"/>
      <c r="D153" s="127" t="s">
        <v>240</v>
      </c>
      <c r="E153" s="93">
        <v>0</v>
      </c>
      <c r="F153" s="93"/>
      <c r="G153" s="95">
        <v>1200</v>
      </c>
      <c r="H153" s="95">
        <v>0</v>
      </c>
      <c r="I153" s="95">
        <v>0</v>
      </c>
    </row>
    <row r="154" spans="1:9" ht="14.25" customHeight="1" x14ac:dyDescent="0.25">
      <c r="A154" s="103"/>
      <c r="B154" s="103"/>
      <c r="C154" s="116" t="s">
        <v>110</v>
      </c>
      <c r="D154" s="115" t="s">
        <v>50</v>
      </c>
      <c r="E154" s="93">
        <f>E157</f>
        <v>899</v>
      </c>
      <c r="F154" s="93">
        <v>6500</v>
      </c>
      <c r="G154" s="93">
        <f>G155+G156+G158</f>
        <v>1117.47</v>
      </c>
      <c r="H154" s="95">
        <f t="shared" ref="H154:H164" si="12">(G154/E154)*100</f>
        <v>124.30144605116797</v>
      </c>
      <c r="I154" s="95">
        <f>(G154/F154)*100</f>
        <v>17.191846153846154</v>
      </c>
    </row>
    <row r="155" spans="1:9" ht="14.25" customHeight="1" x14ac:dyDescent="0.25">
      <c r="A155" s="103"/>
      <c r="B155" s="103">
        <v>4221</v>
      </c>
      <c r="C155" s="116"/>
      <c r="D155" s="127" t="s">
        <v>226</v>
      </c>
      <c r="E155" s="95">
        <v>0</v>
      </c>
      <c r="F155" s="93"/>
      <c r="G155" s="95">
        <v>787.5</v>
      </c>
      <c r="H155" s="95">
        <v>0</v>
      </c>
      <c r="I155" s="95">
        <v>0</v>
      </c>
    </row>
    <row r="156" spans="1:9" ht="14.25" customHeight="1" x14ac:dyDescent="0.25">
      <c r="A156" s="103"/>
      <c r="B156" s="103">
        <v>4222</v>
      </c>
      <c r="C156" s="116"/>
      <c r="D156" s="127" t="s">
        <v>238</v>
      </c>
      <c r="E156" s="95">
        <v>0</v>
      </c>
      <c r="F156" s="93"/>
      <c r="G156" s="95">
        <v>127.3</v>
      </c>
      <c r="H156" s="95">
        <v>0</v>
      </c>
      <c r="I156" s="95">
        <v>0</v>
      </c>
    </row>
    <row r="157" spans="1:9" ht="14.25" customHeight="1" x14ac:dyDescent="0.25">
      <c r="A157" s="103"/>
      <c r="B157" s="103">
        <v>4227</v>
      </c>
      <c r="C157" s="116"/>
      <c r="D157" s="127" t="s">
        <v>260</v>
      </c>
      <c r="E157" s="95">
        <v>899</v>
      </c>
      <c r="F157" s="93"/>
      <c r="G157" s="95">
        <v>0</v>
      </c>
      <c r="H157" s="95">
        <f t="shared" si="12"/>
        <v>0</v>
      </c>
      <c r="I157" s="95">
        <v>0</v>
      </c>
    </row>
    <row r="158" spans="1:9" x14ac:dyDescent="0.25">
      <c r="A158" s="103"/>
      <c r="B158" s="103">
        <v>4241</v>
      </c>
      <c r="C158" s="116"/>
      <c r="D158" s="127" t="s">
        <v>240</v>
      </c>
      <c r="E158" s="95">
        <v>0</v>
      </c>
      <c r="F158" s="93"/>
      <c r="G158" s="95">
        <v>202.67</v>
      </c>
      <c r="H158" s="95">
        <v>0</v>
      </c>
      <c r="I158" s="95">
        <v>0</v>
      </c>
    </row>
    <row r="159" spans="1:9" x14ac:dyDescent="0.25">
      <c r="A159" s="103"/>
      <c r="B159" s="103"/>
      <c r="C159" s="103" t="s">
        <v>115</v>
      </c>
      <c r="D159" s="115" t="s">
        <v>38</v>
      </c>
      <c r="E159" s="93">
        <v>0</v>
      </c>
      <c r="F159" s="94">
        <v>0</v>
      </c>
      <c r="G159" s="94">
        <v>0</v>
      </c>
      <c r="H159" s="95">
        <v>0</v>
      </c>
      <c r="I159" s="95">
        <v>0</v>
      </c>
    </row>
    <row r="160" spans="1:9" x14ac:dyDescent="0.25">
      <c r="A160" s="103"/>
      <c r="B160" s="103"/>
      <c r="C160" s="103" t="s">
        <v>122</v>
      </c>
      <c r="D160" s="70" t="s">
        <v>59</v>
      </c>
      <c r="E160" s="93">
        <v>0</v>
      </c>
      <c r="F160" s="94">
        <v>6000</v>
      </c>
      <c r="G160" s="94">
        <f>G161+G162</f>
        <v>1448.14</v>
      </c>
      <c r="H160" s="95">
        <v>0</v>
      </c>
      <c r="I160" s="95">
        <f t="shared" ref="I160" si="13">(G160/F160)*100</f>
        <v>24.135666666666669</v>
      </c>
    </row>
    <row r="161" spans="1:9" x14ac:dyDescent="0.25">
      <c r="A161" s="103"/>
      <c r="B161" s="103">
        <v>4226</v>
      </c>
      <c r="C161" s="103"/>
      <c r="D161" s="79" t="s">
        <v>228</v>
      </c>
      <c r="E161" s="95">
        <v>0</v>
      </c>
      <c r="F161" s="94"/>
      <c r="G161" s="96">
        <v>679.94</v>
      </c>
      <c r="H161" s="95">
        <v>0</v>
      </c>
      <c r="I161" s="95">
        <v>0</v>
      </c>
    </row>
    <row r="162" spans="1:9" x14ac:dyDescent="0.25">
      <c r="A162" s="103"/>
      <c r="B162" s="103">
        <v>4227</v>
      </c>
      <c r="C162" s="103"/>
      <c r="D162" s="79" t="s">
        <v>260</v>
      </c>
      <c r="E162" s="95">
        <v>0</v>
      </c>
      <c r="F162" s="94"/>
      <c r="G162" s="96">
        <v>768.2</v>
      </c>
      <c r="H162" s="95">
        <v>0</v>
      </c>
      <c r="I162" s="95">
        <v>0</v>
      </c>
    </row>
    <row r="163" spans="1:9" x14ac:dyDescent="0.25">
      <c r="A163" s="103"/>
      <c r="B163" s="103"/>
      <c r="C163" s="103" t="s">
        <v>147</v>
      </c>
      <c r="D163" s="70" t="s">
        <v>53</v>
      </c>
      <c r="E163" s="94">
        <f>E164</f>
        <v>839.68</v>
      </c>
      <c r="F163" s="94">
        <v>0</v>
      </c>
      <c r="G163" s="94">
        <f>G164+G165</f>
        <v>2983.29</v>
      </c>
      <c r="H163" s="95">
        <f t="shared" si="12"/>
        <v>355.28891958841467</v>
      </c>
      <c r="I163" s="95">
        <v>0</v>
      </c>
    </row>
    <row r="164" spans="1:9" x14ac:dyDescent="0.25">
      <c r="A164" s="103"/>
      <c r="B164" s="103">
        <v>4221</v>
      </c>
      <c r="C164" s="103"/>
      <c r="D164" s="79" t="s">
        <v>226</v>
      </c>
      <c r="E164" s="95">
        <v>839.68</v>
      </c>
      <c r="F164" s="94"/>
      <c r="G164" s="96">
        <v>748</v>
      </c>
      <c r="H164" s="95">
        <f t="shared" si="12"/>
        <v>89.081554878048792</v>
      </c>
      <c r="I164" s="95">
        <v>0</v>
      </c>
    </row>
    <row r="165" spans="1:9" x14ac:dyDescent="0.25">
      <c r="A165" s="103"/>
      <c r="B165" s="103">
        <v>4226</v>
      </c>
      <c r="C165" s="103"/>
      <c r="D165" s="79" t="s">
        <v>228</v>
      </c>
      <c r="E165" s="95">
        <v>0</v>
      </c>
      <c r="F165" s="94"/>
      <c r="G165" s="96">
        <v>2235.29</v>
      </c>
      <c r="H165" s="95">
        <v>0</v>
      </c>
      <c r="I165" s="96">
        <v>0</v>
      </c>
    </row>
    <row r="166" spans="1:9" x14ac:dyDescent="0.25">
      <c r="A166" s="154"/>
      <c r="B166" s="154"/>
      <c r="C166" s="154"/>
      <c r="D166" s="154"/>
      <c r="E166" s="165"/>
      <c r="F166" s="154"/>
      <c r="G166" s="154"/>
      <c r="H166" s="154"/>
      <c r="I166" s="154"/>
    </row>
    <row r="167" spans="1:9" x14ac:dyDescent="0.25">
      <c r="A167" s="237" t="s">
        <v>131</v>
      </c>
      <c r="B167" s="238"/>
      <c r="C167" s="238"/>
      <c r="D167" s="238"/>
      <c r="E167" s="238"/>
      <c r="F167" s="238"/>
      <c r="G167" s="238"/>
      <c r="H167" s="154"/>
      <c r="I167" s="154"/>
    </row>
    <row r="168" spans="1:9" x14ac:dyDescent="0.25">
      <c r="A168" s="135"/>
      <c r="B168" s="166"/>
      <c r="C168" s="166"/>
      <c r="D168" s="166"/>
      <c r="E168" s="166"/>
      <c r="F168" s="166"/>
      <c r="G168" s="166"/>
      <c r="H168" s="166"/>
      <c r="I168" s="166"/>
    </row>
    <row r="169" spans="1:9" ht="32.25" customHeight="1" x14ac:dyDescent="0.25">
      <c r="A169" s="135"/>
      <c r="B169" s="166"/>
      <c r="C169" s="166"/>
      <c r="D169" s="166"/>
      <c r="E169" s="104" t="s">
        <v>281</v>
      </c>
      <c r="F169" s="104" t="s">
        <v>162</v>
      </c>
      <c r="G169" s="104" t="s">
        <v>195</v>
      </c>
      <c r="H169" s="104" t="s">
        <v>265</v>
      </c>
      <c r="I169" s="104" t="s">
        <v>265</v>
      </c>
    </row>
    <row r="170" spans="1:9" ht="15" customHeight="1" x14ac:dyDescent="0.25">
      <c r="A170" s="135"/>
      <c r="B170" s="166"/>
      <c r="C170" s="166"/>
      <c r="D170" s="166"/>
      <c r="E170" s="117">
        <v>1</v>
      </c>
      <c r="F170" s="117">
        <v>2</v>
      </c>
      <c r="G170" s="117">
        <v>3</v>
      </c>
      <c r="H170" s="117" t="s">
        <v>267</v>
      </c>
      <c r="I170" s="117" t="s">
        <v>266</v>
      </c>
    </row>
    <row r="171" spans="1:9" x14ac:dyDescent="0.25">
      <c r="A171" s="154"/>
      <c r="B171" s="154"/>
      <c r="C171" s="154"/>
      <c r="D171" s="118" t="s">
        <v>127</v>
      </c>
      <c r="E171" s="104">
        <f>E11</f>
        <v>1207317.6700000002</v>
      </c>
      <c r="F171" s="104">
        <f>F11</f>
        <v>2793218</v>
      </c>
      <c r="G171" s="104">
        <f>G11</f>
        <v>1588688.3999999997</v>
      </c>
      <c r="H171" s="104">
        <f>(G171/E171)*100</f>
        <v>131.58826707141623</v>
      </c>
      <c r="I171" s="104">
        <f>(G171/F171)*100</f>
        <v>56.87663476320143</v>
      </c>
    </row>
    <row r="172" spans="1:9" x14ac:dyDescent="0.25">
      <c r="A172" s="154"/>
      <c r="B172" s="154"/>
      <c r="C172" s="154"/>
      <c r="D172" s="119" t="s">
        <v>128</v>
      </c>
      <c r="E172" s="120">
        <f>E45</f>
        <v>1209675.27</v>
      </c>
      <c r="F172" s="120">
        <f>F45</f>
        <v>2869218</v>
      </c>
      <c r="G172" s="120">
        <f>G45</f>
        <v>1626697.58</v>
      </c>
      <c r="H172" s="120">
        <f>(G172/E172)*100</f>
        <v>134.47390554656872</v>
      </c>
      <c r="I172" s="120">
        <f>(G172/F172)*100</f>
        <v>56.694806041227963</v>
      </c>
    </row>
    <row r="173" spans="1:9" x14ac:dyDescent="0.25">
      <c r="A173" s="154"/>
      <c r="B173" s="154"/>
      <c r="C173" s="154"/>
      <c r="D173" s="121" t="s">
        <v>129</v>
      </c>
      <c r="E173" s="122">
        <f>E171-E172</f>
        <v>-2357.5999999998603</v>
      </c>
      <c r="F173" s="122">
        <f>F171-F172</f>
        <v>-76000</v>
      </c>
      <c r="G173" s="122">
        <f>G171-G172</f>
        <v>-38009.1800000004</v>
      </c>
      <c r="H173" s="122">
        <f>(G173/E173)*100</f>
        <v>1612.1979979641437</v>
      </c>
      <c r="I173" s="122">
        <f>(G173/F173)*100</f>
        <v>50.012078947368941</v>
      </c>
    </row>
    <row r="174" spans="1:9" x14ac:dyDescent="0.25">
      <c r="A174" s="154"/>
      <c r="B174" s="154"/>
      <c r="C174" s="154"/>
      <c r="D174" s="123" t="s">
        <v>193</v>
      </c>
      <c r="E174" s="124"/>
      <c r="F174" s="124">
        <v>76000</v>
      </c>
      <c r="G174" s="124">
        <v>76324.86</v>
      </c>
      <c r="H174" s="124">
        <v>0</v>
      </c>
      <c r="I174" s="124">
        <f>(G174/F174)*100</f>
        <v>100.42744736842107</v>
      </c>
    </row>
    <row r="175" spans="1:9" x14ac:dyDescent="0.25">
      <c r="A175" s="154"/>
      <c r="B175" s="154"/>
      <c r="C175" s="154"/>
      <c r="D175" s="123" t="s">
        <v>194</v>
      </c>
      <c r="E175" s="124">
        <v>0</v>
      </c>
      <c r="F175" s="124">
        <v>0</v>
      </c>
      <c r="G175" s="124">
        <v>25527.06</v>
      </c>
      <c r="H175" s="124">
        <v>0</v>
      </c>
      <c r="I175" s="124">
        <v>0</v>
      </c>
    </row>
    <row r="176" spans="1:9" x14ac:dyDescent="0.25">
      <c r="A176" s="154"/>
      <c r="B176" s="154"/>
      <c r="C176" s="154"/>
      <c r="D176" s="123" t="s">
        <v>261</v>
      </c>
      <c r="E176" s="125"/>
      <c r="F176" s="125"/>
      <c r="G176" s="124">
        <v>16003.13</v>
      </c>
      <c r="H176" s="125">
        <v>0</v>
      </c>
      <c r="I176" s="125">
        <v>0</v>
      </c>
    </row>
    <row r="177" spans="1:9" x14ac:dyDescent="0.25">
      <c r="A177" s="154"/>
      <c r="B177" s="154"/>
      <c r="C177" s="154"/>
      <c r="D177" s="123" t="s">
        <v>275</v>
      </c>
      <c r="E177" s="124">
        <v>36881.480000000003</v>
      </c>
      <c r="F177" s="125"/>
      <c r="G177" s="124"/>
      <c r="H177" s="125">
        <f>(G177/E177)*100</f>
        <v>0</v>
      </c>
      <c r="I177" s="125">
        <v>0</v>
      </c>
    </row>
    <row r="178" spans="1:9" ht="31.5" customHeight="1" x14ac:dyDescent="0.25">
      <c r="A178" s="154"/>
      <c r="B178" s="154"/>
      <c r="C178" s="154"/>
      <c r="D178" s="126" t="s">
        <v>151</v>
      </c>
      <c r="E178" s="125">
        <f>E177+E173</f>
        <v>34523.880000000143</v>
      </c>
      <c r="F178" s="125">
        <v>0</v>
      </c>
      <c r="G178" s="125">
        <f>G174+G175+G176+G173</f>
        <v>79845.869999999602</v>
      </c>
      <c r="H178" s="125">
        <f>(G178/E178)*100</f>
        <v>231.27722028925854</v>
      </c>
      <c r="I178" s="125">
        <v>0</v>
      </c>
    </row>
  </sheetData>
  <mergeCells count="6">
    <mergeCell ref="A1:G1"/>
    <mergeCell ref="A167:G167"/>
    <mergeCell ref="A41:G41"/>
    <mergeCell ref="A7:G7"/>
    <mergeCell ref="A3:G3"/>
    <mergeCell ref="A5:G5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opLeftCell="A7" workbookViewId="0">
      <selection activeCell="K29" sqref="K29"/>
    </sheetView>
  </sheetViews>
  <sheetFormatPr defaultRowHeight="15" x14ac:dyDescent="0.25"/>
  <cols>
    <col min="1" max="1" width="37.7109375" customWidth="1"/>
    <col min="2" max="2" width="24.5703125" customWidth="1"/>
    <col min="3" max="3" width="24.28515625" customWidth="1"/>
    <col min="4" max="4" width="24.42578125" customWidth="1"/>
    <col min="5" max="6" width="14.5703125" customWidth="1"/>
  </cols>
  <sheetData>
    <row r="1" spans="1:6" ht="42" customHeight="1" x14ac:dyDescent="0.25">
      <c r="A1" s="234" t="s">
        <v>242</v>
      </c>
      <c r="B1" s="241"/>
      <c r="C1" s="241"/>
      <c r="D1" s="242"/>
      <c r="E1" s="75"/>
      <c r="F1" s="75"/>
    </row>
    <row r="2" spans="1:6" ht="26.25" customHeight="1" x14ac:dyDescent="0.25">
      <c r="A2" s="1"/>
      <c r="B2" s="1"/>
      <c r="C2" s="9"/>
      <c r="D2" s="73"/>
      <c r="E2" s="73"/>
      <c r="F2" s="73"/>
    </row>
    <row r="3" spans="1:6" ht="15.75" x14ac:dyDescent="0.25">
      <c r="A3" s="216" t="s">
        <v>23</v>
      </c>
      <c r="B3" s="216"/>
      <c r="C3" s="240"/>
      <c r="D3" s="240"/>
    </row>
    <row r="4" spans="1:6" ht="18" x14ac:dyDescent="0.25">
      <c r="A4" s="1"/>
      <c r="B4" s="1"/>
      <c r="C4" s="2"/>
      <c r="D4" s="2"/>
      <c r="E4" s="2"/>
      <c r="F4" s="2"/>
    </row>
    <row r="5" spans="1:6" ht="18" customHeight="1" x14ac:dyDescent="0.25">
      <c r="A5" s="216" t="s">
        <v>7</v>
      </c>
      <c r="B5" s="217"/>
      <c r="C5" s="217"/>
      <c r="D5" s="217"/>
    </row>
    <row r="6" spans="1:6" ht="18" x14ac:dyDescent="0.25">
      <c r="A6" s="1"/>
      <c r="B6" s="1"/>
      <c r="C6" s="2"/>
      <c r="D6" s="2"/>
      <c r="E6" s="2"/>
      <c r="F6" s="2"/>
    </row>
    <row r="7" spans="1:6" ht="15.75" x14ac:dyDescent="0.25">
      <c r="A7" s="216" t="s">
        <v>19</v>
      </c>
      <c r="B7" s="239"/>
      <c r="C7" s="239"/>
      <c r="D7" s="239"/>
    </row>
    <row r="8" spans="1:6" ht="18" x14ac:dyDescent="0.25">
      <c r="A8" s="1"/>
      <c r="B8" s="1"/>
      <c r="C8" s="2"/>
      <c r="D8" s="2"/>
      <c r="E8" s="2"/>
      <c r="F8" s="2"/>
    </row>
    <row r="9" spans="1:6" ht="41.25" customHeight="1" x14ac:dyDescent="0.25">
      <c r="A9" s="20" t="s">
        <v>20</v>
      </c>
      <c r="B9" s="36" t="s">
        <v>282</v>
      </c>
      <c r="C9" s="20" t="s">
        <v>276</v>
      </c>
      <c r="D9" s="20" t="s">
        <v>195</v>
      </c>
      <c r="E9" s="20" t="s">
        <v>265</v>
      </c>
      <c r="F9" s="20" t="s">
        <v>265</v>
      </c>
    </row>
    <row r="10" spans="1:6" ht="15" customHeight="1" x14ac:dyDescent="0.25">
      <c r="A10" s="20"/>
      <c r="B10" s="149">
        <v>1</v>
      </c>
      <c r="C10" s="148">
        <v>2</v>
      </c>
      <c r="D10" s="148">
        <v>3</v>
      </c>
      <c r="E10" s="148" t="s">
        <v>267</v>
      </c>
      <c r="F10" s="148" t="s">
        <v>266</v>
      </c>
    </row>
    <row r="11" spans="1:6" ht="24" customHeight="1" x14ac:dyDescent="0.25">
      <c r="A11" s="21" t="s">
        <v>21</v>
      </c>
      <c r="B11" s="57">
        <v>1209675.2699999998</v>
      </c>
      <c r="C11" s="57">
        <f>C12</f>
        <v>2869218</v>
      </c>
      <c r="D11" s="57">
        <f>D12</f>
        <v>1626697.5799999998</v>
      </c>
      <c r="E11" s="57">
        <f>D11/B11*100</f>
        <v>134.47390554656872</v>
      </c>
      <c r="F11" s="57">
        <f>D11/C11*100</f>
        <v>56.694806041227949</v>
      </c>
    </row>
    <row r="12" spans="1:6" ht="22.5" customHeight="1" x14ac:dyDescent="0.25">
      <c r="A12" s="5" t="s">
        <v>31</v>
      </c>
      <c r="B12" s="22">
        <v>1209675.2699999998</v>
      </c>
      <c r="C12" s="22">
        <v>2869218</v>
      </c>
      <c r="D12" s="22">
        <f>D13+D14+D15+D16</f>
        <v>1626697.5799999998</v>
      </c>
      <c r="E12" s="22">
        <f t="shared" ref="E12:E16" si="0">D12/B12*100</f>
        <v>134.47390554656872</v>
      </c>
      <c r="F12" s="22">
        <f t="shared" ref="F12:F16" si="1">D12/C12*100</f>
        <v>56.694806041227949</v>
      </c>
    </row>
    <row r="13" spans="1:6" ht="30" customHeight="1" x14ac:dyDescent="0.25">
      <c r="A13" s="51" t="s">
        <v>32</v>
      </c>
      <c r="B13" s="22">
        <v>1191918.1499999999</v>
      </c>
      <c r="C13" s="22">
        <v>2832318</v>
      </c>
      <c r="D13" s="22">
        <v>1598051.95</v>
      </c>
      <c r="E13" s="22">
        <f t="shared" si="0"/>
        <v>134.07396724347223</v>
      </c>
      <c r="F13" s="22">
        <f t="shared" si="1"/>
        <v>56.422052537885925</v>
      </c>
    </row>
    <row r="14" spans="1:6" ht="30" customHeight="1" x14ac:dyDescent="0.25">
      <c r="A14" s="51" t="s">
        <v>125</v>
      </c>
      <c r="B14" s="22">
        <v>7452.48</v>
      </c>
      <c r="C14" s="22">
        <v>17900</v>
      </c>
      <c r="D14" s="22">
        <v>14089.21</v>
      </c>
      <c r="E14" s="22">
        <f t="shared" si="0"/>
        <v>189.0539793464726</v>
      </c>
      <c r="F14" s="22">
        <f t="shared" si="1"/>
        <v>78.710670391061441</v>
      </c>
    </row>
    <row r="15" spans="1:6" ht="30" customHeight="1" x14ac:dyDescent="0.25">
      <c r="A15" s="51" t="s">
        <v>138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</row>
    <row r="16" spans="1:6" ht="30" customHeight="1" x14ac:dyDescent="0.25">
      <c r="A16" s="51" t="s">
        <v>126</v>
      </c>
      <c r="B16" s="22">
        <v>10304.64</v>
      </c>
      <c r="C16" s="22">
        <v>19000</v>
      </c>
      <c r="D16" s="22">
        <v>14556.42</v>
      </c>
      <c r="E16" s="22">
        <f t="shared" si="0"/>
        <v>141.26083007266629</v>
      </c>
      <c r="F16" s="22">
        <f t="shared" si="1"/>
        <v>76.612736842105264</v>
      </c>
    </row>
    <row r="17" spans="1:6" x14ac:dyDescent="0.25">
      <c r="A17" s="6"/>
      <c r="B17" s="4"/>
      <c r="C17" s="4"/>
      <c r="D17" s="4"/>
      <c r="E17" s="4"/>
      <c r="F17" s="4"/>
    </row>
  </sheetData>
  <mergeCells count="4">
    <mergeCell ref="A3:D3"/>
    <mergeCell ref="A5:D5"/>
    <mergeCell ref="A7:D7"/>
    <mergeCell ref="A1:D1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31F-AFDD-4F63-8257-A2D1FD43FE61}">
  <sheetPr>
    <pageSetUpPr fitToPage="1"/>
  </sheetPr>
  <dimension ref="A1:F54"/>
  <sheetViews>
    <sheetView topLeftCell="A46" workbookViewId="0">
      <selection activeCell="K39" sqref="K39"/>
    </sheetView>
  </sheetViews>
  <sheetFormatPr defaultRowHeight="15" x14ac:dyDescent="0.25"/>
  <cols>
    <col min="1" max="1" width="37.7109375" customWidth="1"/>
    <col min="2" max="2" width="23.85546875" customWidth="1"/>
    <col min="3" max="4" width="23.7109375" customWidth="1"/>
    <col min="5" max="6" width="10" customWidth="1"/>
    <col min="11" max="11" width="24.42578125" customWidth="1"/>
  </cols>
  <sheetData>
    <row r="1" spans="1:6" ht="42" customHeight="1" x14ac:dyDescent="0.25">
      <c r="A1" s="218" t="s">
        <v>242</v>
      </c>
      <c r="B1" s="244"/>
      <c r="C1" s="244"/>
      <c r="D1" s="244"/>
      <c r="E1" s="75"/>
      <c r="F1" s="75"/>
    </row>
    <row r="2" spans="1:6" ht="15.75" x14ac:dyDescent="0.25">
      <c r="A2" s="216" t="s">
        <v>23</v>
      </c>
      <c r="B2" s="216"/>
      <c r="C2" s="240"/>
      <c r="D2" s="240"/>
    </row>
    <row r="3" spans="1:6" ht="18" x14ac:dyDescent="0.25">
      <c r="A3" s="9"/>
      <c r="B3" s="9"/>
      <c r="C3" s="2"/>
      <c r="D3" s="2"/>
    </row>
    <row r="4" spans="1:6" ht="18" customHeight="1" x14ac:dyDescent="0.25">
      <c r="A4" s="216" t="s">
        <v>180</v>
      </c>
      <c r="B4" s="217"/>
      <c r="C4" s="217"/>
      <c r="D4" s="217"/>
    </row>
    <row r="5" spans="1:6" ht="18" x14ac:dyDescent="0.25">
      <c r="A5" s="9"/>
      <c r="B5" s="9"/>
      <c r="C5" s="2"/>
      <c r="D5" s="2"/>
    </row>
    <row r="6" spans="1:6" ht="15.75" customHeight="1" x14ac:dyDescent="0.25">
      <c r="A6" s="243" t="s">
        <v>173</v>
      </c>
      <c r="B6" s="243"/>
      <c r="C6" s="243"/>
      <c r="D6" s="243"/>
    </row>
    <row r="7" spans="1:6" ht="18" x14ac:dyDescent="0.25">
      <c r="A7" s="9"/>
      <c r="B7" s="9"/>
      <c r="C7" s="2"/>
      <c r="D7" s="2"/>
    </row>
    <row r="8" spans="1:6" ht="41.25" customHeight="1" x14ac:dyDescent="0.25">
      <c r="A8" s="20" t="s">
        <v>20</v>
      </c>
      <c r="B8" s="36" t="s">
        <v>282</v>
      </c>
      <c r="C8" s="20" t="s">
        <v>162</v>
      </c>
      <c r="D8" s="20" t="s">
        <v>195</v>
      </c>
      <c r="E8" s="20" t="s">
        <v>265</v>
      </c>
      <c r="F8" s="20" t="s">
        <v>265</v>
      </c>
    </row>
    <row r="9" spans="1:6" ht="19.5" customHeight="1" x14ac:dyDescent="0.25">
      <c r="A9" s="20"/>
      <c r="B9" s="185">
        <v>1</v>
      </c>
      <c r="C9" s="185">
        <v>2</v>
      </c>
      <c r="D9" s="185">
        <v>3</v>
      </c>
      <c r="E9" s="184" t="s">
        <v>267</v>
      </c>
      <c r="F9" s="184" t="s">
        <v>266</v>
      </c>
    </row>
    <row r="10" spans="1:6" ht="24" customHeight="1" x14ac:dyDescent="0.25">
      <c r="A10" s="21" t="s">
        <v>178</v>
      </c>
      <c r="B10" s="26">
        <f>SUM(B11:B22)</f>
        <v>1207317.67</v>
      </c>
      <c r="C10" s="26">
        <f>SUM(C11:C22)</f>
        <v>2793218</v>
      </c>
      <c r="D10" s="26">
        <f>SUM(D11:D22)</f>
        <v>1588688.4</v>
      </c>
      <c r="E10" s="26">
        <f>D10/B10*100</f>
        <v>131.58826707141625</v>
      </c>
      <c r="F10" s="26">
        <f>D10/C10*100</f>
        <v>56.876634763201437</v>
      </c>
    </row>
    <row r="11" spans="1:6" ht="22.5" customHeight="1" x14ac:dyDescent="0.25">
      <c r="A11" s="37" t="s">
        <v>167</v>
      </c>
      <c r="B11" s="22">
        <v>3256.13</v>
      </c>
      <c r="C11" s="22">
        <v>20531</v>
      </c>
      <c r="D11" s="22">
        <v>17992.09</v>
      </c>
      <c r="E11" s="22">
        <f>D11/B11*100</f>
        <v>552.5605550146953</v>
      </c>
      <c r="F11" s="22">
        <f t="shared" ref="F11:F21" si="0">D11/C11*100</f>
        <v>87.633773318396564</v>
      </c>
    </row>
    <row r="12" spans="1:6" ht="30" customHeight="1" x14ac:dyDescent="0.25">
      <c r="A12" s="51" t="s">
        <v>168</v>
      </c>
      <c r="B12" s="22">
        <v>102530.82</v>
      </c>
      <c r="C12" s="22">
        <v>202037</v>
      </c>
      <c r="D12" s="22">
        <v>127027.33</v>
      </c>
      <c r="E12" s="22">
        <f t="shared" ref="E12:E21" si="1">D12/B12*100</f>
        <v>123.89185027487343</v>
      </c>
      <c r="F12" s="22">
        <f t="shared" si="0"/>
        <v>62.873300435068828</v>
      </c>
    </row>
    <row r="13" spans="1:6" ht="30" customHeight="1" x14ac:dyDescent="0.25">
      <c r="A13" s="51" t="s">
        <v>169</v>
      </c>
      <c r="B13" s="22">
        <v>8385.25</v>
      </c>
      <c r="C13" s="22">
        <v>19000</v>
      </c>
      <c r="D13" s="22">
        <v>10795.23</v>
      </c>
      <c r="E13" s="22">
        <f t="shared" si="1"/>
        <v>128.74070540532483</v>
      </c>
      <c r="F13" s="22">
        <f t="shared" si="0"/>
        <v>56.816999999999993</v>
      </c>
    </row>
    <row r="14" spans="1:6" ht="30" customHeight="1" x14ac:dyDescent="0.25">
      <c r="A14" s="51" t="s">
        <v>176</v>
      </c>
      <c r="B14" s="22">
        <v>1067567.93</v>
      </c>
      <c r="C14" s="22">
        <v>2504900</v>
      </c>
      <c r="D14" s="22">
        <v>1360502.65</v>
      </c>
      <c r="E14" s="22">
        <f t="shared" si="1"/>
        <v>127.43944546929204</v>
      </c>
      <c r="F14" s="22">
        <f t="shared" si="0"/>
        <v>54.31365124356261</v>
      </c>
    </row>
    <row r="15" spans="1:6" ht="30" customHeight="1" x14ac:dyDescent="0.25">
      <c r="A15" s="51" t="s">
        <v>170</v>
      </c>
      <c r="B15" s="22">
        <v>9295.25</v>
      </c>
      <c r="C15" s="22">
        <v>22850</v>
      </c>
      <c r="D15" s="22">
        <v>9991.31</v>
      </c>
      <c r="E15" s="22">
        <f t="shared" si="1"/>
        <v>107.48834081923562</v>
      </c>
      <c r="F15" s="22">
        <f t="shared" si="0"/>
        <v>43.725645514223196</v>
      </c>
    </row>
    <row r="16" spans="1:6" ht="30" customHeight="1" x14ac:dyDescent="0.25">
      <c r="A16" s="51" t="s">
        <v>172</v>
      </c>
      <c r="B16" s="22">
        <v>13983.6</v>
      </c>
      <c r="C16" s="22">
        <v>2000</v>
      </c>
      <c r="D16" s="22">
        <v>54695.38</v>
      </c>
      <c r="E16" s="22">
        <f t="shared" si="1"/>
        <v>391.13947767384644</v>
      </c>
      <c r="F16" s="22">
        <f t="shared" si="0"/>
        <v>2734.7690000000002</v>
      </c>
    </row>
    <row r="17" spans="1:6" ht="30" customHeight="1" x14ac:dyDescent="0.25">
      <c r="A17" s="51" t="s">
        <v>175</v>
      </c>
      <c r="B17" s="22">
        <v>0</v>
      </c>
      <c r="C17" s="22">
        <v>0</v>
      </c>
      <c r="D17" s="22">
        <v>5294.34</v>
      </c>
      <c r="E17" s="22">
        <v>0</v>
      </c>
      <c r="F17" s="22">
        <v>0</v>
      </c>
    </row>
    <row r="18" spans="1:6" ht="30" customHeight="1" x14ac:dyDescent="0.25">
      <c r="A18" s="51" t="s">
        <v>177</v>
      </c>
      <c r="B18" s="22">
        <v>0</v>
      </c>
      <c r="C18" s="22">
        <v>18900</v>
      </c>
      <c r="D18" s="22">
        <v>0</v>
      </c>
      <c r="E18" s="22">
        <v>0</v>
      </c>
      <c r="F18" s="22">
        <v>0</v>
      </c>
    </row>
    <row r="19" spans="1:6" ht="30" customHeight="1" x14ac:dyDescent="0.25">
      <c r="A19" s="153" t="s">
        <v>272</v>
      </c>
      <c r="B19" s="22"/>
      <c r="C19" s="74">
        <v>0</v>
      </c>
      <c r="D19" s="74"/>
      <c r="E19" s="22">
        <v>0</v>
      </c>
      <c r="F19" s="22">
        <v>0</v>
      </c>
    </row>
    <row r="20" spans="1:6" ht="30" customHeight="1" x14ac:dyDescent="0.25">
      <c r="A20" s="153" t="s">
        <v>273</v>
      </c>
      <c r="B20" s="22"/>
      <c r="C20" s="74">
        <v>0</v>
      </c>
      <c r="D20" s="74"/>
      <c r="E20" s="22">
        <v>0</v>
      </c>
      <c r="F20" s="22">
        <v>0</v>
      </c>
    </row>
    <row r="21" spans="1:6" ht="30" customHeight="1" x14ac:dyDescent="0.25">
      <c r="A21" s="51" t="s">
        <v>171</v>
      </c>
      <c r="B21" s="22">
        <v>2298.69</v>
      </c>
      <c r="C21" s="22">
        <v>3000</v>
      </c>
      <c r="D21" s="22">
        <v>2390.0700000000002</v>
      </c>
      <c r="E21" s="22">
        <f t="shared" si="1"/>
        <v>103.97530767524113</v>
      </c>
      <c r="F21" s="22">
        <f t="shared" si="0"/>
        <v>79.668999999999997</v>
      </c>
    </row>
    <row r="22" spans="1:6" ht="30" customHeight="1" x14ac:dyDescent="0.25">
      <c r="A22" s="153" t="s">
        <v>179</v>
      </c>
      <c r="B22" s="22">
        <v>0</v>
      </c>
      <c r="C22" s="74"/>
      <c r="D22" s="74"/>
      <c r="E22" s="22">
        <v>0</v>
      </c>
      <c r="F22" s="22">
        <v>0</v>
      </c>
    </row>
    <row r="23" spans="1:6" x14ac:dyDescent="0.25">
      <c r="A23" s="6"/>
      <c r="B23" s="4"/>
      <c r="C23" s="4"/>
      <c r="D23" s="4"/>
      <c r="E23" s="4"/>
      <c r="F23" s="4"/>
    </row>
    <row r="24" spans="1:6" x14ac:dyDescent="0.25">
      <c r="A24" s="71"/>
      <c r="B24" s="72"/>
      <c r="C24" s="72"/>
      <c r="D24" s="72"/>
      <c r="E24" s="154"/>
      <c r="F24" s="154"/>
    </row>
    <row r="25" spans="1:6" x14ac:dyDescent="0.25">
      <c r="A25" s="71"/>
      <c r="B25" s="72"/>
      <c r="C25" s="72"/>
      <c r="D25" s="154"/>
      <c r="E25" s="154"/>
      <c r="F25" s="154"/>
    </row>
    <row r="26" spans="1:6" ht="30" customHeight="1" x14ac:dyDescent="0.25">
      <c r="A26" s="243" t="s">
        <v>174</v>
      </c>
      <c r="B26" s="243"/>
      <c r="C26" s="243"/>
      <c r="D26" s="243"/>
      <c r="E26" s="154"/>
      <c r="F26" s="154"/>
    </row>
    <row r="27" spans="1:6" ht="41.25" customHeight="1" x14ac:dyDescent="0.25">
      <c r="A27" s="20" t="s">
        <v>20</v>
      </c>
      <c r="B27" s="36" t="s">
        <v>282</v>
      </c>
      <c r="C27" s="20" t="s">
        <v>162</v>
      </c>
      <c r="D27" s="20" t="s">
        <v>195</v>
      </c>
      <c r="E27" s="20" t="s">
        <v>265</v>
      </c>
      <c r="F27" s="20" t="s">
        <v>265</v>
      </c>
    </row>
    <row r="28" spans="1:6" ht="19.5" customHeight="1" x14ac:dyDescent="0.25">
      <c r="A28" s="20"/>
      <c r="B28" s="184">
        <v>1</v>
      </c>
      <c r="C28" s="184">
        <v>2</v>
      </c>
      <c r="D28" s="184">
        <v>3</v>
      </c>
      <c r="E28" s="184" t="s">
        <v>267</v>
      </c>
      <c r="F28" s="184" t="s">
        <v>266</v>
      </c>
    </row>
    <row r="29" spans="1:6" ht="24" customHeight="1" x14ac:dyDescent="0.25">
      <c r="A29" s="21" t="s">
        <v>21</v>
      </c>
      <c r="B29" s="57">
        <f>SUM(B30:B41)</f>
        <v>1209675.2699999998</v>
      </c>
      <c r="C29" s="26">
        <f>SUM(C30:C41)</f>
        <v>2869218</v>
      </c>
      <c r="D29" s="26">
        <f>SUM(D30:D41)</f>
        <v>1626697.5799999998</v>
      </c>
      <c r="E29" s="26">
        <f>D29/B29*100</f>
        <v>134.47390554656872</v>
      </c>
      <c r="F29" s="26">
        <f>D29/C29*100</f>
        <v>56.694806041227949</v>
      </c>
    </row>
    <row r="30" spans="1:6" ht="22.5" customHeight="1" x14ac:dyDescent="0.25">
      <c r="A30" s="37" t="s">
        <v>167</v>
      </c>
      <c r="B30" s="22">
        <v>3256.13</v>
      </c>
      <c r="C30" s="22">
        <v>20531</v>
      </c>
      <c r="D30" s="22">
        <v>17992.09</v>
      </c>
      <c r="E30" s="22">
        <f t="shared" ref="E30:E40" si="2">D30/B30*100</f>
        <v>552.5605550146953</v>
      </c>
      <c r="F30" s="22">
        <f t="shared" ref="F30:F52" si="3">D30/C30*100</f>
        <v>87.633773318396564</v>
      </c>
    </row>
    <row r="31" spans="1:6" ht="30" customHeight="1" x14ac:dyDescent="0.25">
      <c r="A31" s="51" t="s">
        <v>168</v>
      </c>
      <c r="B31" s="22">
        <v>102530.82</v>
      </c>
      <c r="C31" s="22">
        <v>202037</v>
      </c>
      <c r="D31" s="22">
        <v>127027.33</v>
      </c>
      <c r="E31" s="22">
        <f t="shared" si="2"/>
        <v>123.89185027487343</v>
      </c>
      <c r="F31" s="22">
        <f t="shared" si="3"/>
        <v>62.873300435068828</v>
      </c>
    </row>
    <row r="32" spans="1:6" ht="30" customHeight="1" x14ac:dyDescent="0.25">
      <c r="A32" s="51" t="s">
        <v>169</v>
      </c>
      <c r="B32" s="22">
        <v>8385.25</v>
      </c>
      <c r="C32" s="22">
        <v>19000</v>
      </c>
      <c r="D32" s="22">
        <v>10795.23</v>
      </c>
      <c r="E32" s="22">
        <f t="shared" si="2"/>
        <v>128.74070540532483</v>
      </c>
      <c r="F32" s="22">
        <f t="shared" si="3"/>
        <v>56.816999999999993</v>
      </c>
    </row>
    <row r="33" spans="1:6" ht="30" customHeight="1" x14ac:dyDescent="0.25">
      <c r="A33" s="51" t="s">
        <v>176</v>
      </c>
      <c r="B33" s="22">
        <v>1068762.43</v>
      </c>
      <c r="C33" s="22">
        <v>2504900</v>
      </c>
      <c r="D33" s="22">
        <v>1360502.65</v>
      </c>
      <c r="E33" s="22">
        <f t="shared" si="2"/>
        <v>127.2970130508798</v>
      </c>
      <c r="F33" s="22">
        <f t="shared" si="3"/>
        <v>54.31365124356261</v>
      </c>
    </row>
    <row r="34" spans="1:6" ht="30" customHeight="1" x14ac:dyDescent="0.25">
      <c r="A34" s="51" t="s">
        <v>170</v>
      </c>
      <c r="B34" s="22">
        <v>6649.85</v>
      </c>
      <c r="C34" s="22">
        <v>22850</v>
      </c>
      <c r="D34" s="22">
        <v>7110.54</v>
      </c>
      <c r="E34" s="22">
        <f t="shared" si="2"/>
        <v>106.92782543967157</v>
      </c>
      <c r="F34" s="22">
        <f t="shared" si="3"/>
        <v>31.118336980306342</v>
      </c>
    </row>
    <row r="35" spans="1:6" ht="30" customHeight="1" x14ac:dyDescent="0.25">
      <c r="A35" s="51" t="s">
        <v>172</v>
      </c>
      <c r="B35" s="22">
        <v>10925.4</v>
      </c>
      <c r="C35" s="22">
        <v>78000</v>
      </c>
      <c r="D35" s="22">
        <v>5311.12</v>
      </c>
      <c r="E35" s="22">
        <f t="shared" si="2"/>
        <v>48.612590843355854</v>
      </c>
      <c r="F35" s="22">
        <f t="shared" si="3"/>
        <v>6.8091282051282054</v>
      </c>
    </row>
    <row r="36" spans="1:6" ht="30" customHeight="1" x14ac:dyDescent="0.25">
      <c r="A36" s="51" t="s">
        <v>175</v>
      </c>
      <c r="B36" s="22">
        <v>0</v>
      </c>
      <c r="C36" s="22">
        <v>0</v>
      </c>
      <c r="D36" s="22">
        <v>2736.02</v>
      </c>
      <c r="E36" s="22">
        <v>0</v>
      </c>
      <c r="F36" s="22">
        <v>0</v>
      </c>
    </row>
    <row r="37" spans="1:6" ht="30" customHeight="1" x14ac:dyDescent="0.25">
      <c r="A37" s="51" t="s">
        <v>177</v>
      </c>
      <c r="B37" s="22">
        <v>0</v>
      </c>
      <c r="C37" s="22">
        <v>18900</v>
      </c>
      <c r="D37" s="22">
        <v>0</v>
      </c>
      <c r="E37" s="22">
        <v>0</v>
      </c>
      <c r="F37" s="22">
        <v>0</v>
      </c>
    </row>
    <row r="38" spans="1:6" ht="30" customHeight="1" x14ac:dyDescent="0.25">
      <c r="A38" s="153" t="s">
        <v>272</v>
      </c>
      <c r="B38" s="22">
        <v>7246</v>
      </c>
      <c r="C38" s="74"/>
      <c r="D38" s="74">
        <v>11477.25</v>
      </c>
      <c r="E38" s="22">
        <f t="shared" si="2"/>
        <v>158.39428650289815</v>
      </c>
      <c r="F38" s="22">
        <v>0</v>
      </c>
    </row>
    <row r="39" spans="1:6" ht="30" customHeight="1" x14ac:dyDescent="0.25">
      <c r="A39" s="153" t="s">
        <v>273</v>
      </c>
      <c r="B39" s="22">
        <v>0</v>
      </c>
      <c r="C39" s="74"/>
      <c r="D39" s="74">
        <v>6966.9</v>
      </c>
      <c r="E39" s="22">
        <v>0</v>
      </c>
      <c r="F39" s="22">
        <v>0</v>
      </c>
    </row>
    <row r="40" spans="1:6" ht="30" customHeight="1" x14ac:dyDescent="0.25">
      <c r="A40" s="51" t="s">
        <v>171</v>
      </c>
      <c r="B40" s="22">
        <v>1919.39</v>
      </c>
      <c r="C40" s="22">
        <v>3000</v>
      </c>
      <c r="D40" s="22">
        <v>1987.56</v>
      </c>
      <c r="E40" s="22">
        <f t="shared" si="2"/>
        <v>103.5516492218882</v>
      </c>
      <c r="F40" s="22">
        <f t="shared" si="3"/>
        <v>66.251999999999995</v>
      </c>
    </row>
    <row r="41" spans="1:6" ht="30" customHeight="1" x14ac:dyDescent="0.25">
      <c r="A41" s="153" t="s">
        <v>179</v>
      </c>
      <c r="B41" s="22">
        <v>0</v>
      </c>
      <c r="C41" s="74">
        <v>0</v>
      </c>
      <c r="D41" s="74">
        <v>74790.89</v>
      </c>
      <c r="E41" s="22">
        <v>0</v>
      </c>
      <c r="F41" s="22">
        <v>0</v>
      </c>
    </row>
    <row r="42" spans="1:6" x14ac:dyDescent="0.25">
      <c r="A42" s="6"/>
      <c r="B42" s="22"/>
      <c r="C42" s="22"/>
      <c r="D42" s="22"/>
      <c r="E42" s="22"/>
      <c r="F42" s="22"/>
    </row>
    <row r="43" spans="1:6" x14ac:dyDescent="0.25">
      <c r="A43" s="177" t="s">
        <v>274</v>
      </c>
      <c r="B43" s="178"/>
      <c r="C43" s="178"/>
      <c r="D43" s="23"/>
      <c r="E43" s="23"/>
      <c r="F43" s="23"/>
    </row>
    <row r="44" spans="1:6" x14ac:dyDescent="0.25">
      <c r="A44" s="179"/>
      <c r="B44" s="180"/>
      <c r="C44" s="180"/>
      <c r="D44" s="180"/>
      <c r="E44" s="174"/>
      <c r="F44" s="174"/>
    </row>
    <row r="45" spans="1:6" ht="27" customHeight="1" x14ac:dyDescent="0.25">
      <c r="A45" s="20" t="s">
        <v>191</v>
      </c>
      <c r="B45" s="36" t="s">
        <v>282</v>
      </c>
      <c r="C45" s="20" t="s">
        <v>162</v>
      </c>
      <c r="D45" s="20" t="s">
        <v>195</v>
      </c>
      <c r="E45" s="20" t="s">
        <v>265</v>
      </c>
      <c r="F45" s="20" t="s">
        <v>265</v>
      </c>
    </row>
    <row r="46" spans="1:6" ht="29.25" customHeight="1" x14ac:dyDescent="0.25">
      <c r="A46" s="188" t="s">
        <v>286</v>
      </c>
      <c r="B46" s="189">
        <f>B10</f>
        <v>1207317.67</v>
      </c>
      <c r="C46" s="189">
        <f>C10</f>
        <v>2793218</v>
      </c>
      <c r="D46" s="189">
        <f>D10</f>
        <v>1588688.4</v>
      </c>
      <c r="E46" s="189">
        <f>D46/B46*100</f>
        <v>131.58826707141625</v>
      </c>
      <c r="F46" s="189">
        <f t="shared" si="3"/>
        <v>56.876634763201437</v>
      </c>
    </row>
    <row r="47" spans="1:6" x14ac:dyDescent="0.25">
      <c r="A47" s="164" t="s">
        <v>288</v>
      </c>
      <c r="B47" s="190">
        <f>B29</f>
        <v>1209675.2699999998</v>
      </c>
      <c r="C47" s="190">
        <f>C29</f>
        <v>2869218</v>
      </c>
      <c r="D47" s="190">
        <f>D29</f>
        <v>1626697.5799999998</v>
      </c>
      <c r="E47" s="190">
        <f t="shared" ref="E47:E52" si="4">D47/B47*100</f>
        <v>134.47390554656872</v>
      </c>
      <c r="F47" s="190">
        <f t="shared" si="3"/>
        <v>56.694806041227949</v>
      </c>
    </row>
    <row r="48" spans="1:6" ht="29.25" x14ac:dyDescent="0.25">
      <c r="A48" s="183" t="s">
        <v>280</v>
      </c>
      <c r="B48" s="187">
        <f t="shared" ref="B48:C48" si="5">B46-B47</f>
        <v>-2357.5999999998603</v>
      </c>
      <c r="C48" s="187">
        <f t="shared" si="5"/>
        <v>-76000</v>
      </c>
      <c r="D48" s="187">
        <f>D46-D47</f>
        <v>-38009.179999999935</v>
      </c>
      <c r="E48" s="190">
        <f t="shared" si="4"/>
        <v>1612.1979979641239</v>
      </c>
      <c r="F48" s="190">
        <f t="shared" si="3"/>
        <v>50.01207894736833</v>
      </c>
    </row>
    <row r="49" spans="1:6" x14ac:dyDescent="0.25">
      <c r="A49" s="183" t="s">
        <v>287</v>
      </c>
      <c r="B49" s="187">
        <v>19057.419999999998</v>
      </c>
      <c r="C49" s="187"/>
      <c r="D49" s="186">
        <v>16003.13</v>
      </c>
      <c r="E49" s="190">
        <f t="shared" si="4"/>
        <v>83.973224077550896</v>
      </c>
      <c r="F49" s="190">
        <v>0</v>
      </c>
    </row>
    <row r="50" spans="1:6" x14ac:dyDescent="0.25">
      <c r="A50" s="183" t="s">
        <v>283</v>
      </c>
      <c r="B50" s="187">
        <v>13965.16</v>
      </c>
      <c r="C50" s="187"/>
      <c r="D50" s="186">
        <v>18560.16</v>
      </c>
      <c r="E50" s="190">
        <f t="shared" si="4"/>
        <v>132.90331081061728</v>
      </c>
      <c r="F50" s="190">
        <v>0</v>
      </c>
    </row>
    <row r="51" spans="1:6" x14ac:dyDescent="0.25">
      <c r="A51" s="183" t="s">
        <v>284</v>
      </c>
      <c r="B51" s="187">
        <v>1194.5</v>
      </c>
      <c r="C51" s="187"/>
      <c r="D51" s="186">
        <v>6966.9</v>
      </c>
      <c r="E51" s="190">
        <f t="shared" si="4"/>
        <v>583.24822101297616</v>
      </c>
      <c r="F51" s="190">
        <v>0</v>
      </c>
    </row>
    <row r="52" spans="1:6" x14ac:dyDescent="0.25">
      <c r="A52" s="191" t="s">
        <v>285</v>
      </c>
      <c r="B52" s="187">
        <v>2664.4</v>
      </c>
      <c r="C52" s="187">
        <v>76000</v>
      </c>
      <c r="D52" s="186">
        <v>76324.86</v>
      </c>
      <c r="E52" s="190">
        <f t="shared" si="4"/>
        <v>2864.6171745984084</v>
      </c>
      <c r="F52" s="190">
        <f t="shared" si="3"/>
        <v>100.42744736842107</v>
      </c>
    </row>
    <row r="53" spans="1:6" ht="24" customHeight="1" x14ac:dyDescent="0.25">
      <c r="A53" s="163" t="s">
        <v>268</v>
      </c>
      <c r="B53" s="192">
        <f>B49+B50+B51+B52+B48</f>
        <v>34523.880000000143</v>
      </c>
      <c r="C53" s="192">
        <f t="shared" ref="C53:F53" si="6">C49+C50+C51+C52+C48</f>
        <v>0</v>
      </c>
      <c r="D53" s="192">
        <f>D49+D50+D51+D52+D48</f>
        <v>79845.870000000068</v>
      </c>
      <c r="E53" s="192">
        <f>D53/B53*100</f>
        <v>231.2772202892599</v>
      </c>
      <c r="F53" s="192">
        <f t="shared" si="6"/>
        <v>150.43952631578941</v>
      </c>
    </row>
    <row r="54" spans="1:6" x14ac:dyDescent="0.25">
      <c r="A54" s="154"/>
      <c r="B54" s="154"/>
      <c r="C54" s="154"/>
      <c r="D54" s="154"/>
      <c r="E54" s="154"/>
      <c r="F54" s="154"/>
    </row>
  </sheetData>
  <mergeCells count="5">
    <mergeCell ref="A2:D2"/>
    <mergeCell ref="A4:D4"/>
    <mergeCell ref="A6:D6"/>
    <mergeCell ref="A26:D26"/>
    <mergeCell ref="A1:D1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4"/>
  <sheetViews>
    <sheetView zoomScaleNormal="100" workbookViewId="0">
      <selection activeCell="K14" sqref="K14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10.85546875" customWidth="1"/>
    <col min="4" max="4" width="40.140625" customWidth="1"/>
    <col min="5" max="7" width="19" customWidth="1"/>
  </cols>
  <sheetData>
    <row r="1" spans="1:10" ht="42" customHeight="1" x14ac:dyDescent="0.25">
      <c r="A1" s="245" t="s">
        <v>242</v>
      </c>
      <c r="B1" s="246"/>
      <c r="C1" s="246"/>
      <c r="D1" s="246"/>
      <c r="E1" s="246"/>
      <c r="F1" s="246"/>
      <c r="G1" s="246"/>
      <c r="H1" s="155"/>
      <c r="I1" s="155"/>
      <c r="J1" s="155"/>
    </row>
    <row r="2" spans="1:10" x14ac:dyDescent="0.25">
      <c r="A2" s="156"/>
      <c r="B2" s="156"/>
      <c r="C2" s="156"/>
      <c r="D2" s="156"/>
      <c r="E2" s="156"/>
      <c r="F2" s="156"/>
      <c r="G2" s="156"/>
      <c r="H2" s="155"/>
      <c r="I2" s="155"/>
      <c r="J2" s="155"/>
    </row>
    <row r="3" spans="1:10" ht="18" customHeight="1" x14ac:dyDescent="0.25">
      <c r="A3" s="251" t="s">
        <v>22</v>
      </c>
      <c r="B3" s="252"/>
      <c r="C3" s="252"/>
      <c r="D3" s="252"/>
      <c r="E3" s="252"/>
      <c r="F3" s="155"/>
      <c r="G3" s="155"/>
      <c r="H3" s="155"/>
      <c r="I3" s="155"/>
      <c r="J3" s="155"/>
    </row>
    <row r="4" spans="1:10" x14ac:dyDescent="0.25">
      <c r="A4" s="156"/>
      <c r="B4" s="156"/>
      <c r="C4" s="156"/>
      <c r="D4" s="156"/>
      <c r="E4" s="156"/>
      <c r="F4" s="156"/>
      <c r="G4" s="156"/>
      <c r="H4" s="155"/>
      <c r="I4" s="155"/>
      <c r="J4" s="155"/>
    </row>
    <row r="5" spans="1:10" ht="25.5" x14ac:dyDescent="0.25">
      <c r="A5" s="253" t="s">
        <v>188</v>
      </c>
      <c r="B5" s="254"/>
      <c r="C5" s="255"/>
      <c r="D5" s="54" t="s">
        <v>24</v>
      </c>
      <c r="E5" s="55" t="s">
        <v>282</v>
      </c>
      <c r="F5" s="55" t="s">
        <v>158</v>
      </c>
      <c r="G5" s="55" t="s">
        <v>195</v>
      </c>
      <c r="H5" s="20" t="s">
        <v>265</v>
      </c>
      <c r="I5" s="20" t="s">
        <v>265</v>
      </c>
      <c r="J5" s="155"/>
    </row>
    <row r="6" spans="1:10" x14ac:dyDescent="0.25">
      <c r="A6" s="256" t="s">
        <v>33</v>
      </c>
      <c r="B6" s="257"/>
      <c r="C6" s="258"/>
      <c r="D6" s="140" t="s">
        <v>26</v>
      </c>
      <c r="E6" s="150">
        <v>1</v>
      </c>
      <c r="F6" s="151" t="s">
        <v>270</v>
      </c>
      <c r="G6" s="151" t="s">
        <v>271</v>
      </c>
      <c r="H6" s="152" t="s">
        <v>267</v>
      </c>
      <c r="I6" s="152" t="s">
        <v>266</v>
      </c>
      <c r="J6" s="155"/>
    </row>
    <row r="7" spans="1:10" ht="15" customHeight="1" x14ac:dyDescent="0.25">
      <c r="A7" s="259" t="s">
        <v>93</v>
      </c>
      <c r="B7" s="260"/>
      <c r="C7" s="261"/>
      <c r="D7" s="141" t="s">
        <v>94</v>
      </c>
      <c r="E7" s="56">
        <f>E8+E91</f>
        <v>1209675.27</v>
      </c>
      <c r="F7" s="56">
        <f>F8+F89</f>
        <v>2869218</v>
      </c>
      <c r="G7" s="56">
        <f>G8+G89</f>
        <v>1626697.58</v>
      </c>
      <c r="H7" s="56">
        <f>G7/E7*100</f>
        <v>134.47390554656872</v>
      </c>
      <c r="I7" s="56">
        <f>G7/F7*100</f>
        <v>56.694806041227963</v>
      </c>
      <c r="J7" s="155"/>
    </row>
    <row r="8" spans="1:10" ht="25.5" x14ac:dyDescent="0.25">
      <c r="A8" s="262" t="s">
        <v>95</v>
      </c>
      <c r="B8" s="248"/>
      <c r="C8" s="249"/>
      <c r="D8" s="140" t="s">
        <v>96</v>
      </c>
      <c r="E8" s="24">
        <f>E9+E16+E53</f>
        <v>105786.95000000001</v>
      </c>
      <c r="F8" s="24">
        <f>F15</f>
        <v>222568</v>
      </c>
      <c r="G8" s="24">
        <f>G9+G15</f>
        <v>147755.44</v>
      </c>
      <c r="H8" s="157">
        <f>G8/E8*100</f>
        <v>139.67265338494019</v>
      </c>
      <c r="I8" s="157">
        <f t="shared" ref="I8:I64" si="0">G8/F8*100</f>
        <v>66.386650372021137</v>
      </c>
      <c r="J8" s="155"/>
    </row>
    <row r="9" spans="1:10" ht="15" customHeight="1" x14ac:dyDescent="0.25">
      <c r="A9" s="263" t="s">
        <v>97</v>
      </c>
      <c r="B9" s="264"/>
      <c r="C9" s="265"/>
      <c r="D9" s="18" t="s">
        <v>98</v>
      </c>
      <c r="E9" s="25">
        <f>E10</f>
        <v>0</v>
      </c>
      <c r="F9" s="25">
        <v>0</v>
      </c>
      <c r="G9" s="25">
        <f t="shared" ref="G9:G12" si="1">G10</f>
        <v>2736.02</v>
      </c>
      <c r="H9" s="25">
        <v>0</v>
      </c>
      <c r="I9" s="25">
        <v>0</v>
      </c>
      <c r="J9" s="155"/>
    </row>
    <row r="10" spans="1:10" ht="25.5" customHeight="1" x14ac:dyDescent="0.25">
      <c r="A10" s="266" t="s">
        <v>91</v>
      </c>
      <c r="B10" s="267"/>
      <c r="C10" s="268"/>
      <c r="D10" s="145" t="s">
        <v>99</v>
      </c>
      <c r="E10" s="26">
        <f>E11</f>
        <v>0</v>
      </c>
      <c r="F10" s="26">
        <v>0</v>
      </c>
      <c r="G10" s="26">
        <f t="shared" si="1"/>
        <v>2736.02</v>
      </c>
      <c r="H10" s="26">
        <v>0</v>
      </c>
      <c r="I10" s="26">
        <v>0</v>
      </c>
      <c r="J10" s="155"/>
    </row>
    <row r="11" spans="1:10" ht="25.5" x14ac:dyDescent="0.25">
      <c r="A11" s="269" t="s">
        <v>100</v>
      </c>
      <c r="B11" s="270"/>
      <c r="C11" s="271"/>
      <c r="D11" s="142" t="s">
        <v>101</v>
      </c>
      <c r="E11" s="27">
        <f>E12</f>
        <v>0</v>
      </c>
      <c r="F11" s="27">
        <v>0</v>
      </c>
      <c r="G11" s="27">
        <f t="shared" si="1"/>
        <v>2736.02</v>
      </c>
      <c r="H11" s="27">
        <v>0</v>
      </c>
      <c r="I11" s="27">
        <v>0</v>
      </c>
      <c r="J11" s="155"/>
    </row>
    <row r="12" spans="1:10" x14ac:dyDescent="0.25">
      <c r="A12" s="272" t="s">
        <v>106</v>
      </c>
      <c r="B12" s="273"/>
      <c r="C12" s="274"/>
      <c r="D12" s="17" t="s">
        <v>102</v>
      </c>
      <c r="E12" s="28">
        <f>E13</f>
        <v>0</v>
      </c>
      <c r="F12" s="28">
        <v>0</v>
      </c>
      <c r="G12" s="28">
        <f t="shared" si="1"/>
        <v>2736.02</v>
      </c>
      <c r="H12" s="28">
        <v>0</v>
      </c>
      <c r="I12" s="28">
        <v>0</v>
      </c>
      <c r="J12" s="155"/>
    </row>
    <row r="13" spans="1:10" x14ac:dyDescent="0.25">
      <c r="A13" s="256">
        <v>37</v>
      </c>
      <c r="B13" s="257"/>
      <c r="C13" s="258"/>
      <c r="D13" s="144" t="s">
        <v>187</v>
      </c>
      <c r="E13" s="22">
        <v>0</v>
      </c>
      <c r="F13" s="22">
        <v>0</v>
      </c>
      <c r="G13" s="22">
        <f>G14</f>
        <v>2736.02</v>
      </c>
      <c r="H13" s="22">
        <v>0</v>
      </c>
      <c r="I13" s="22">
        <v>0</v>
      </c>
      <c r="J13" s="155"/>
    </row>
    <row r="14" spans="1:10" x14ac:dyDescent="0.25">
      <c r="A14" s="138">
        <v>3722</v>
      </c>
      <c r="B14" s="139"/>
      <c r="C14" s="140"/>
      <c r="D14" s="144" t="s">
        <v>234</v>
      </c>
      <c r="E14" s="22">
        <v>0</v>
      </c>
      <c r="F14" s="22">
        <v>0</v>
      </c>
      <c r="G14" s="22">
        <v>2736.02</v>
      </c>
      <c r="H14" s="22">
        <v>0</v>
      </c>
      <c r="I14" s="22">
        <v>0</v>
      </c>
      <c r="J14" s="155"/>
    </row>
    <row r="15" spans="1:10" ht="15" customHeight="1" x14ac:dyDescent="0.25">
      <c r="A15" s="262" t="s">
        <v>103</v>
      </c>
      <c r="B15" s="248"/>
      <c r="C15" s="249"/>
      <c r="D15" s="140" t="s">
        <v>143</v>
      </c>
      <c r="E15" s="24">
        <f>E16+E53</f>
        <v>105786.95000000001</v>
      </c>
      <c r="F15" s="24">
        <f>F16+F53</f>
        <v>222568</v>
      </c>
      <c r="G15" s="24">
        <f>G16+G53</f>
        <v>145019.42000000001</v>
      </c>
      <c r="H15" s="24">
        <f t="shared" ref="H15:H78" si="2">G15/E15*100</f>
        <v>137.08630412352375</v>
      </c>
      <c r="I15" s="24">
        <f t="shared" si="0"/>
        <v>65.157354156931831</v>
      </c>
      <c r="J15" s="155"/>
    </row>
    <row r="16" spans="1:10" ht="15" customHeight="1" x14ac:dyDescent="0.25">
      <c r="A16" s="263" t="s">
        <v>46</v>
      </c>
      <c r="B16" s="264"/>
      <c r="C16" s="265"/>
      <c r="D16" s="18" t="s">
        <v>35</v>
      </c>
      <c r="E16" s="25">
        <f>E17</f>
        <v>102530.82</v>
      </c>
      <c r="F16" s="25">
        <f>F17</f>
        <v>202037</v>
      </c>
      <c r="G16" s="25">
        <f t="shared" ref="G16" si="3">G17</f>
        <v>127027.33</v>
      </c>
      <c r="H16" s="25">
        <f t="shared" si="2"/>
        <v>123.89185027487343</v>
      </c>
      <c r="I16" s="25">
        <f t="shared" si="0"/>
        <v>62.873300435068828</v>
      </c>
      <c r="J16" s="155"/>
    </row>
    <row r="17" spans="1:10" ht="25.5" customHeight="1" x14ac:dyDescent="0.25">
      <c r="A17" s="266" t="s">
        <v>34</v>
      </c>
      <c r="B17" s="267"/>
      <c r="C17" s="268"/>
      <c r="D17" s="145" t="s">
        <v>73</v>
      </c>
      <c r="E17" s="26">
        <f>E18+E45+E50</f>
        <v>102530.82</v>
      </c>
      <c r="F17" s="26">
        <f>F18+F45</f>
        <v>202037</v>
      </c>
      <c r="G17" s="26">
        <f>G18+G45+G50</f>
        <v>127027.33</v>
      </c>
      <c r="H17" s="26">
        <f t="shared" si="2"/>
        <v>123.89185027487343</v>
      </c>
      <c r="I17" s="26">
        <f t="shared" si="0"/>
        <v>62.873300435068828</v>
      </c>
      <c r="J17" s="155"/>
    </row>
    <row r="18" spans="1:10" x14ac:dyDescent="0.25">
      <c r="A18" s="275" t="s">
        <v>36</v>
      </c>
      <c r="B18" s="276"/>
      <c r="C18" s="277"/>
      <c r="D18" s="16" t="s">
        <v>15</v>
      </c>
      <c r="E18" s="29">
        <f>E19</f>
        <v>95131.200000000012</v>
      </c>
      <c r="F18" s="29">
        <f>F19</f>
        <v>185675</v>
      </c>
      <c r="G18" s="29">
        <f t="shared" ref="G18" si="4">G19</f>
        <v>116831.17</v>
      </c>
      <c r="H18" s="29">
        <f t="shared" si="2"/>
        <v>122.81057108498577</v>
      </c>
      <c r="I18" s="29">
        <f t="shared" si="0"/>
        <v>62.922402046586775</v>
      </c>
      <c r="J18" s="155"/>
    </row>
    <row r="19" spans="1:10" x14ac:dyDescent="0.25">
      <c r="A19" s="272" t="s">
        <v>37</v>
      </c>
      <c r="B19" s="273"/>
      <c r="C19" s="274"/>
      <c r="D19" s="17" t="s">
        <v>38</v>
      </c>
      <c r="E19" s="28">
        <f>E20+E43</f>
        <v>95131.200000000012</v>
      </c>
      <c r="F19" s="28">
        <f>F20+F43</f>
        <v>185675</v>
      </c>
      <c r="G19" s="28">
        <f>G20+G43</f>
        <v>116831.17</v>
      </c>
      <c r="H19" s="28">
        <f t="shared" si="2"/>
        <v>122.81057108498577</v>
      </c>
      <c r="I19" s="28">
        <f t="shared" si="0"/>
        <v>62.922402046586775</v>
      </c>
      <c r="J19" s="155"/>
    </row>
    <row r="20" spans="1:10" x14ac:dyDescent="0.25">
      <c r="A20" s="256">
        <v>32</v>
      </c>
      <c r="B20" s="278"/>
      <c r="C20" s="279"/>
      <c r="D20" s="144" t="s">
        <v>25</v>
      </c>
      <c r="E20" s="24">
        <v>94492.82</v>
      </c>
      <c r="F20" s="23">
        <v>184175</v>
      </c>
      <c r="G20" s="59">
        <f>SUM(G21:G42)</f>
        <v>116078.98</v>
      </c>
      <c r="H20" s="157">
        <f t="shared" si="2"/>
        <v>122.84423303273199</v>
      </c>
      <c r="I20" s="157">
        <f t="shared" si="0"/>
        <v>63.026458531288178</v>
      </c>
      <c r="J20" s="155"/>
    </row>
    <row r="21" spans="1:10" x14ac:dyDescent="0.25">
      <c r="A21" s="247">
        <v>3211</v>
      </c>
      <c r="B21" s="248"/>
      <c r="C21" s="249"/>
      <c r="D21" s="147" t="s">
        <v>196</v>
      </c>
      <c r="E21" s="22">
        <v>7733.18</v>
      </c>
      <c r="F21" s="23">
        <v>0</v>
      </c>
      <c r="G21" s="23">
        <v>6994.14</v>
      </c>
      <c r="H21" s="157">
        <f t="shared" si="2"/>
        <v>90.443258788751848</v>
      </c>
      <c r="I21" s="157">
        <v>0</v>
      </c>
      <c r="J21" s="155"/>
    </row>
    <row r="22" spans="1:10" ht="25.5" x14ac:dyDescent="0.25">
      <c r="A22" s="247">
        <v>3212</v>
      </c>
      <c r="B22" s="248"/>
      <c r="C22" s="249"/>
      <c r="D22" s="147" t="s">
        <v>197</v>
      </c>
      <c r="E22" s="22">
        <v>42520.95</v>
      </c>
      <c r="F22" s="23">
        <v>0</v>
      </c>
      <c r="G22" s="23">
        <v>43589.62</v>
      </c>
      <c r="H22" s="157">
        <f t="shared" si="2"/>
        <v>102.51327874847576</v>
      </c>
      <c r="I22" s="157">
        <v>0</v>
      </c>
      <c r="J22" s="155"/>
    </row>
    <row r="23" spans="1:10" x14ac:dyDescent="0.25">
      <c r="A23" s="247">
        <v>3213</v>
      </c>
      <c r="B23" s="248"/>
      <c r="C23" s="249"/>
      <c r="D23" s="147" t="s">
        <v>198</v>
      </c>
      <c r="E23" s="22">
        <v>1039.23</v>
      </c>
      <c r="F23" s="23">
        <v>0</v>
      </c>
      <c r="G23" s="23">
        <v>413.1</v>
      </c>
      <c r="H23" s="157">
        <f t="shared" si="2"/>
        <v>39.750584567420113</v>
      </c>
      <c r="I23" s="157">
        <v>0</v>
      </c>
      <c r="J23" s="155"/>
    </row>
    <row r="24" spans="1:10" x14ac:dyDescent="0.25">
      <c r="A24" s="247">
        <v>3214</v>
      </c>
      <c r="B24" s="248"/>
      <c r="C24" s="249"/>
      <c r="D24" s="147" t="s">
        <v>199</v>
      </c>
      <c r="E24" s="22">
        <v>886.43</v>
      </c>
      <c r="F24" s="23">
        <v>0</v>
      </c>
      <c r="G24" s="23">
        <v>262.02</v>
      </c>
      <c r="H24" s="157">
        <f t="shared" si="2"/>
        <v>29.559017632525975</v>
      </c>
      <c r="I24" s="157">
        <v>0</v>
      </c>
      <c r="J24" s="155"/>
    </row>
    <row r="25" spans="1:10" x14ac:dyDescent="0.25">
      <c r="A25" s="247">
        <v>3221</v>
      </c>
      <c r="B25" s="248"/>
      <c r="C25" s="249"/>
      <c r="D25" s="147" t="s">
        <v>200</v>
      </c>
      <c r="E25" s="22">
        <v>9360.82</v>
      </c>
      <c r="F25" s="23">
        <v>0</v>
      </c>
      <c r="G25" s="23">
        <v>8415.8700000000008</v>
      </c>
      <c r="H25" s="157">
        <f t="shared" si="2"/>
        <v>89.90526470971561</v>
      </c>
      <c r="I25" s="157">
        <v>0</v>
      </c>
      <c r="J25" s="155"/>
    </row>
    <row r="26" spans="1:10" x14ac:dyDescent="0.25">
      <c r="A26" s="247">
        <v>3222</v>
      </c>
      <c r="B26" s="248"/>
      <c r="C26" s="249"/>
      <c r="D26" s="147" t="s">
        <v>220</v>
      </c>
      <c r="E26" s="22">
        <v>0</v>
      </c>
      <c r="F26" s="23">
        <v>0</v>
      </c>
      <c r="G26" s="23">
        <v>1221.95</v>
      </c>
      <c r="H26" s="157">
        <v>0</v>
      </c>
      <c r="I26" s="157">
        <v>0</v>
      </c>
      <c r="J26" s="155"/>
    </row>
    <row r="27" spans="1:10" x14ac:dyDescent="0.25">
      <c r="A27" s="247">
        <v>3223</v>
      </c>
      <c r="B27" s="248"/>
      <c r="C27" s="249"/>
      <c r="D27" s="147" t="s">
        <v>201</v>
      </c>
      <c r="E27" s="22">
        <v>15247.42</v>
      </c>
      <c r="F27" s="23">
        <v>0</v>
      </c>
      <c r="G27" s="23">
        <v>36113.58</v>
      </c>
      <c r="H27" s="157">
        <f t="shared" si="2"/>
        <v>236.8504310893253</v>
      </c>
      <c r="I27" s="157">
        <v>0</v>
      </c>
      <c r="J27" s="155"/>
    </row>
    <row r="28" spans="1:10" x14ac:dyDescent="0.25">
      <c r="A28" s="247">
        <v>3225</v>
      </c>
      <c r="B28" s="248"/>
      <c r="C28" s="249"/>
      <c r="D28" s="147" t="s">
        <v>202</v>
      </c>
      <c r="E28" s="22">
        <v>826.75</v>
      </c>
      <c r="F28" s="23">
        <v>0</v>
      </c>
      <c r="G28" s="23">
        <v>0</v>
      </c>
      <c r="H28" s="157">
        <f t="shared" si="2"/>
        <v>0</v>
      </c>
      <c r="I28" s="157">
        <v>0</v>
      </c>
      <c r="J28" s="155"/>
    </row>
    <row r="29" spans="1:10" x14ac:dyDescent="0.25">
      <c r="A29" s="247">
        <v>3227</v>
      </c>
      <c r="B29" s="248"/>
      <c r="C29" s="249"/>
      <c r="D29" s="147" t="s">
        <v>203</v>
      </c>
      <c r="E29" s="22">
        <v>486.8</v>
      </c>
      <c r="F29" s="23">
        <v>0</v>
      </c>
      <c r="G29" s="23">
        <v>961.2</v>
      </c>
      <c r="H29" s="157">
        <f t="shared" si="2"/>
        <v>197.45275267050124</v>
      </c>
      <c r="I29" s="157">
        <v>0</v>
      </c>
      <c r="J29" s="155"/>
    </row>
    <row r="30" spans="1:10" x14ac:dyDescent="0.25">
      <c r="A30" s="247">
        <v>3231</v>
      </c>
      <c r="B30" s="248"/>
      <c r="C30" s="249"/>
      <c r="D30" s="147" t="s">
        <v>204</v>
      </c>
      <c r="E30" s="22">
        <v>2539.6799999999998</v>
      </c>
      <c r="F30" s="23">
        <v>0</v>
      </c>
      <c r="G30" s="23">
        <v>4420.7700000000004</v>
      </c>
      <c r="H30" s="157">
        <f t="shared" si="2"/>
        <v>174.06799281799286</v>
      </c>
      <c r="I30" s="157">
        <v>0</v>
      </c>
      <c r="J30" s="155"/>
    </row>
    <row r="31" spans="1:10" x14ac:dyDescent="0.25">
      <c r="A31" s="247">
        <v>3233</v>
      </c>
      <c r="B31" s="248"/>
      <c r="C31" s="249"/>
      <c r="D31" s="147" t="s">
        <v>205</v>
      </c>
      <c r="E31" s="22">
        <v>212.44</v>
      </c>
      <c r="F31" s="23">
        <v>0</v>
      </c>
      <c r="G31" s="23">
        <v>339.94</v>
      </c>
      <c r="H31" s="157">
        <f t="shared" si="2"/>
        <v>160.0169459612126</v>
      </c>
      <c r="I31" s="157">
        <v>0</v>
      </c>
      <c r="J31" s="155"/>
    </row>
    <row r="32" spans="1:10" x14ac:dyDescent="0.25">
      <c r="A32" s="247">
        <v>3234</v>
      </c>
      <c r="B32" s="248"/>
      <c r="C32" s="249"/>
      <c r="D32" s="147" t="s">
        <v>206</v>
      </c>
      <c r="E32" s="22">
        <v>3618.84</v>
      </c>
      <c r="F32" s="23">
        <v>0</v>
      </c>
      <c r="G32" s="23">
        <v>2704.67</v>
      </c>
      <c r="H32" s="157">
        <f t="shared" si="2"/>
        <v>74.738590266494228</v>
      </c>
      <c r="I32" s="157">
        <v>0</v>
      </c>
      <c r="J32" s="155"/>
    </row>
    <row r="33" spans="1:10" x14ac:dyDescent="0.25">
      <c r="A33" s="247">
        <v>3235</v>
      </c>
      <c r="B33" s="248"/>
      <c r="C33" s="249"/>
      <c r="D33" s="147" t="s">
        <v>207</v>
      </c>
      <c r="E33" s="22">
        <v>1997.4</v>
      </c>
      <c r="F33" s="23">
        <v>0</v>
      </c>
      <c r="G33" s="23">
        <v>2036.67</v>
      </c>
      <c r="H33" s="157">
        <f t="shared" si="2"/>
        <v>101.96605587263443</v>
      </c>
      <c r="I33" s="157">
        <v>0</v>
      </c>
      <c r="J33" s="155"/>
    </row>
    <row r="34" spans="1:10" x14ac:dyDescent="0.25">
      <c r="A34" s="247">
        <v>3236</v>
      </c>
      <c r="B34" s="248"/>
      <c r="C34" s="249"/>
      <c r="D34" s="147" t="s">
        <v>208</v>
      </c>
      <c r="E34" s="22">
        <v>0</v>
      </c>
      <c r="F34" s="23">
        <v>0</v>
      </c>
      <c r="G34" s="23">
        <v>0</v>
      </c>
      <c r="H34" s="157">
        <v>0</v>
      </c>
      <c r="I34" s="157">
        <v>0</v>
      </c>
      <c r="J34" s="155"/>
    </row>
    <row r="35" spans="1:10" x14ac:dyDescent="0.25">
      <c r="A35" s="247">
        <v>3237</v>
      </c>
      <c r="B35" s="248"/>
      <c r="C35" s="249"/>
      <c r="D35" s="147" t="s">
        <v>209</v>
      </c>
      <c r="E35" s="22">
        <v>297.56</v>
      </c>
      <c r="F35" s="23">
        <v>0</v>
      </c>
      <c r="G35" s="23">
        <v>782</v>
      </c>
      <c r="H35" s="157">
        <f t="shared" si="2"/>
        <v>262.80414034144377</v>
      </c>
      <c r="I35" s="157">
        <v>0</v>
      </c>
      <c r="J35" s="155"/>
    </row>
    <row r="36" spans="1:10" x14ac:dyDescent="0.25">
      <c r="A36" s="247">
        <v>3238</v>
      </c>
      <c r="B36" s="248"/>
      <c r="C36" s="249"/>
      <c r="D36" s="147" t="s">
        <v>210</v>
      </c>
      <c r="E36" s="22">
        <v>3625.57</v>
      </c>
      <c r="F36" s="23">
        <v>0</v>
      </c>
      <c r="G36" s="23">
        <v>3526.86</v>
      </c>
      <c r="H36" s="157">
        <f t="shared" si="2"/>
        <v>97.277393623623325</v>
      </c>
      <c r="I36" s="157">
        <v>0</v>
      </c>
      <c r="J36" s="155"/>
    </row>
    <row r="37" spans="1:10" x14ac:dyDescent="0.25">
      <c r="A37" s="247">
        <v>3239</v>
      </c>
      <c r="B37" s="248"/>
      <c r="C37" s="249"/>
      <c r="D37" s="147" t="s">
        <v>211</v>
      </c>
      <c r="E37" s="22">
        <v>318.08999999999997</v>
      </c>
      <c r="F37" s="23">
        <v>0</v>
      </c>
      <c r="G37" s="23">
        <v>295.77999999999997</v>
      </c>
      <c r="H37" s="157">
        <f t="shared" si="2"/>
        <v>92.986261749819235</v>
      </c>
      <c r="I37" s="157">
        <v>0</v>
      </c>
      <c r="J37" s="155"/>
    </row>
    <row r="38" spans="1:10" x14ac:dyDescent="0.25">
      <c r="A38" s="247">
        <v>3292</v>
      </c>
      <c r="B38" s="248"/>
      <c r="C38" s="249"/>
      <c r="D38" s="147" t="s">
        <v>212</v>
      </c>
      <c r="E38" s="22">
        <v>2580.36</v>
      </c>
      <c r="F38" s="23">
        <v>0</v>
      </c>
      <c r="G38" s="23">
        <v>2615.42</v>
      </c>
      <c r="H38" s="157">
        <f t="shared" si="2"/>
        <v>101.35872513912787</v>
      </c>
      <c r="I38" s="157">
        <v>0</v>
      </c>
      <c r="J38" s="155"/>
    </row>
    <row r="39" spans="1:10" x14ac:dyDescent="0.25">
      <c r="A39" s="247">
        <v>3293</v>
      </c>
      <c r="B39" s="248"/>
      <c r="C39" s="249"/>
      <c r="D39" s="147" t="s">
        <v>213</v>
      </c>
      <c r="E39" s="22">
        <v>120.01</v>
      </c>
      <c r="F39" s="23">
        <v>0</v>
      </c>
      <c r="G39" s="23">
        <v>0</v>
      </c>
      <c r="H39" s="157">
        <f t="shared" si="2"/>
        <v>0</v>
      </c>
      <c r="I39" s="157">
        <v>0</v>
      </c>
      <c r="J39" s="155"/>
    </row>
    <row r="40" spans="1:10" x14ac:dyDescent="0.25">
      <c r="A40" s="247">
        <v>3294</v>
      </c>
      <c r="B40" s="248"/>
      <c r="C40" s="249"/>
      <c r="D40" s="147" t="s">
        <v>214</v>
      </c>
      <c r="E40" s="22">
        <v>158.82</v>
      </c>
      <c r="F40" s="23">
        <v>0</v>
      </c>
      <c r="G40" s="23">
        <v>141</v>
      </c>
      <c r="H40" s="157">
        <f t="shared" si="2"/>
        <v>88.779750661125817</v>
      </c>
      <c r="I40" s="157">
        <v>0</v>
      </c>
      <c r="J40" s="155"/>
    </row>
    <row r="41" spans="1:10" x14ac:dyDescent="0.25">
      <c r="A41" s="247">
        <v>3295</v>
      </c>
      <c r="B41" s="248"/>
      <c r="C41" s="249"/>
      <c r="D41" s="147" t="s">
        <v>215</v>
      </c>
      <c r="E41" s="22">
        <v>0</v>
      </c>
      <c r="F41" s="23">
        <v>0</v>
      </c>
      <c r="G41" s="23">
        <v>0</v>
      </c>
      <c r="H41" s="157">
        <v>0</v>
      </c>
      <c r="I41" s="157">
        <v>0</v>
      </c>
      <c r="J41" s="155"/>
    </row>
    <row r="42" spans="1:10" x14ac:dyDescent="0.25">
      <c r="A42" s="247">
        <v>3299</v>
      </c>
      <c r="B42" s="248"/>
      <c r="C42" s="249"/>
      <c r="D42" s="147" t="s">
        <v>216</v>
      </c>
      <c r="E42" s="22">
        <v>922.47</v>
      </c>
      <c r="F42" s="23">
        <v>0</v>
      </c>
      <c r="G42" s="23">
        <v>1244.3900000000001</v>
      </c>
      <c r="H42" s="157">
        <f t="shared" si="2"/>
        <v>134.89761184645573</v>
      </c>
      <c r="I42" s="157">
        <v>0</v>
      </c>
      <c r="J42" s="155"/>
    </row>
    <row r="43" spans="1:10" ht="15" customHeight="1" x14ac:dyDescent="0.25">
      <c r="A43" s="256">
        <v>34</v>
      </c>
      <c r="B43" s="278"/>
      <c r="C43" s="279"/>
      <c r="D43" s="144" t="s">
        <v>121</v>
      </c>
      <c r="E43" s="24">
        <v>638.38</v>
      </c>
      <c r="F43" s="23">
        <v>1500</v>
      </c>
      <c r="G43" s="59">
        <f>G44</f>
        <v>752.19</v>
      </c>
      <c r="H43" s="157">
        <f t="shared" si="2"/>
        <v>117.82793947178799</v>
      </c>
      <c r="I43" s="157">
        <f t="shared" si="0"/>
        <v>50.146000000000001</v>
      </c>
      <c r="J43" s="155"/>
    </row>
    <row r="44" spans="1:10" ht="15" customHeight="1" x14ac:dyDescent="0.25">
      <c r="A44" s="250">
        <v>3431</v>
      </c>
      <c r="B44" s="248"/>
      <c r="C44" s="249"/>
      <c r="D44" s="144" t="s">
        <v>217</v>
      </c>
      <c r="E44" s="22">
        <v>638.38</v>
      </c>
      <c r="F44" s="22">
        <v>0</v>
      </c>
      <c r="G44" s="22">
        <v>752.19</v>
      </c>
      <c r="H44" s="157">
        <f t="shared" si="2"/>
        <v>117.82793947178799</v>
      </c>
      <c r="I44" s="157">
        <v>0</v>
      </c>
      <c r="J44" s="155"/>
    </row>
    <row r="45" spans="1:10" ht="25.5" x14ac:dyDescent="0.25">
      <c r="A45" s="275" t="s">
        <v>39</v>
      </c>
      <c r="B45" s="286"/>
      <c r="C45" s="287"/>
      <c r="D45" s="16" t="s">
        <v>40</v>
      </c>
      <c r="E45" s="29">
        <f>E46</f>
        <v>7399.62</v>
      </c>
      <c r="F45" s="29">
        <v>16362</v>
      </c>
      <c r="G45" s="29">
        <f t="shared" ref="G45:G46" si="5">G46</f>
        <v>10196.16</v>
      </c>
      <c r="H45" s="29">
        <f t="shared" si="2"/>
        <v>137.79302180382237</v>
      </c>
      <c r="I45" s="29">
        <f t="shared" si="0"/>
        <v>62.316098276494316</v>
      </c>
      <c r="J45" s="155"/>
    </row>
    <row r="46" spans="1:10" x14ac:dyDescent="0.25">
      <c r="A46" s="272" t="s">
        <v>37</v>
      </c>
      <c r="B46" s="288"/>
      <c r="C46" s="289"/>
      <c r="D46" s="17" t="s">
        <v>38</v>
      </c>
      <c r="E46" s="28">
        <f>E47</f>
        <v>7399.62</v>
      </c>
      <c r="F46" s="28">
        <f>F47</f>
        <v>16362</v>
      </c>
      <c r="G46" s="28">
        <f t="shared" si="5"/>
        <v>10196.16</v>
      </c>
      <c r="H46" s="28">
        <f t="shared" si="2"/>
        <v>137.79302180382237</v>
      </c>
      <c r="I46" s="28">
        <f t="shared" si="0"/>
        <v>62.316098276494316</v>
      </c>
      <c r="J46" s="155"/>
    </row>
    <row r="47" spans="1:10" x14ac:dyDescent="0.25">
      <c r="A47" s="250">
        <v>32</v>
      </c>
      <c r="B47" s="248"/>
      <c r="C47" s="249"/>
      <c r="D47" s="144" t="s">
        <v>25</v>
      </c>
      <c r="E47" s="22">
        <f>E48+E49</f>
        <v>7399.62</v>
      </c>
      <c r="F47" s="23">
        <v>16362</v>
      </c>
      <c r="G47" s="23">
        <f>G48+G49</f>
        <v>10196.16</v>
      </c>
      <c r="H47" s="23">
        <f t="shared" si="2"/>
        <v>137.79302180382237</v>
      </c>
      <c r="I47" s="23">
        <f t="shared" si="0"/>
        <v>62.316098276494316</v>
      </c>
      <c r="J47" s="155"/>
    </row>
    <row r="48" spans="1:10" ht="15" customHeight="1" x14ac:dyDescent="0.25">
      <c r="A48" s="250">
        <v>3224</v>
      </c>
      <c r="B48" s="248"/>
      <c r="C48" s="249"/>
      <c r="D48" s="144" t="s">
        <v>218</v>
      </c>
      <c r="E48" s="22">
        <v>1559.53</v>
      </c>
      <c r="F48" s="22">
        <v>0</v>
      </c>
      <c r="G48" s="22">
        <v>1130.47</v>
      </c>
      <c r="H48" s="22">
        <f t="shared" si="2"/>
        <v>72.487864933665918</v>
      </c>
      <c r="I48" s="22">
        <v>0</v>
      </c>
      <c r="J48" s="155"/>
    </row>
    <row r="49" spans="1:10" ht="15" customHeight="1" x14ac:dyDescent="0.25">
      <c r="A49" s="250">
        <v>3232</v>
      </c>
      <c r="B49" s="248"/>
      <c r="C49" s="249"/>
      <c r="D49" s="144" t="s">
        <v>219</v>
      </c>
      <c r="E49" s="22">
        <v>5840.09</v>
      </c>
      <c r="F49" s="22">
        <v>0</v>
      </c>
      <c r="G49" s="22">
        <v>9065.69</v>
      </c>
      <c r="H49" s="22">
        <f t="shared" si="2"/>
        <v>155.23202553385306</v>
      </c>
      <c r="I49" s="22">
        <v>0</v>
      </c>
      <c r="J49" s="155"/>
    </row>
    <row r="50" spans="1:10" x14ac:dyDescent="0.25">
      <c r="A50" s="275" t="s">
        <v>75</v>
      </c>
      <c r="B50" s="286"/>
      <c r="C50" s="287"/>
      <c r="D50" s="16" t="s">
        <v>76</v>
      </c>
      <c r="E50" s="29">
        <f>E51</f>
        <v>0</v>
      </c>
      <c r="F50" s="29">
        <v>0</v>
      </c>
      <c r="G50" s="29">
        <f>G51</f>
        <v>0</v>
      </c>
      <c r="H50" s="29">
        <v>0</v>
      </c>
      <c r="I50" s="29">
        <v>0</v>
      </c>
      <c r="J50" s="155"/>
    </row>
    <row r="51" spans="1:10" ht="15" customHeight="1" x14ac:dyDescent="0.25">
      <c r="A51" s="272" t="s">
        <v>77</v>
      </c>
      <c r="B51" s="288"/>
      <c r="C51" s="289"/>
      <c r="D51" s="17" t="s">
        <v>12</v>
      </c>
      <c r="E51" s="28">
        <f>E52</f>
        <v>0</v>
      </c>
      <c r="F51" s="28">
        <v>0</v>
      </c>
      <c r="G51" s="28">
        <f t="shared" ref="G51" si="6">G52</f>
        <v>0</v>
      </c>
      <c r="H51" s="28">
        <v>0</v>
      </c>
      <c r="I51" s="28">
        <v>0</v>
      </c>
      <c r="J51" s="155"/>
    </row>
    <row r="52" spans="1:10" ht="15" customHeight="1" x14ac:dyDescent="0.25">
      <c r="A52" s="250">
        <v>32</v>
      </c>
      <c r="B52" s="248"/>
      <c r="C52" s="249"/>
      <c r="D52" s="144" t="s">
        <v>25</v>
      </c>
      <c r="E52" s="22">
        <v>0</v>
      </c>
      <c r="F52" s="23">
        <v>0</v>
      </c>
      <c r="G52" s="23">
        <v>0</v>
      </c>
      <c r="H52" s="23">
        <v>0</v>
      </c>
      <c r="I52" s="23">
        <v>0</v>
      </c>
      <c r="J52" s="155"/>
    </row>
    <row r="53" spans="1:10" ht="15" customHeight="1" x14ac:dyDescent="0.25">
      <c r="A53" s="263" t="s">
        <v>89</v>
      </c>
      <c r="B53" s="264"/>
      <c r="C53" s="265"/>
      <c r="D53" s="18" t="s">
        <v>90</v>
      </c>
      <c r="E53" s="25">
        <f>E54+E70+E79+H88</f>
        <v>3256.13</v>
      </c>
      <c r="F53" s="25">
        <f>F54</f>
        <v>20531</v>
      </c>
      <c r="G53" s="25">
        <f>G54+G71+G79</f>
        <v>17992.09</v>
      </c>
      <c r="H53" s="25">
        <f t="shared" si="2"/>
        <v>552.5605550146953</v>
      </c>
      <c r="I53" s="25">
        <f t="shared" si="0"/>
        <v>87.633773318396564</v>
      </c>
      <c r="J53" s="155"/>
    </row>
    <row r="54" spans="1:10" ht="24.75" customHeight="1" x14ac:dyDescent="0.25">
      <c r="A54" s="266" t="s">
        <v>91</v>
      </c>
      <c r="B54" s="267"/>
      <c r="C54" s="268"/>
      <c r="D54" s="145" t="s">
        <v>92</v>
      </c>
      <c r="E54" s="30">
        <f>E55+E58+E62+E75</f>
        <v>530.88</v>
      </c>
      <c r="F54" s="30">
        <f>F55+F58+F62+F75</f>
        <v>20531</v>
      </c>
      <c r="G54" s="30">
        <f>G55+G58+G62+G75</f>
        <v>6365.57</v>
      </c>
      <c r="H54" s="30">
        <f t="shared" si="2"/>
        <v>1199.0600512356841</v>
      </c>
      <c r="I54" s="30">
        <f t="shared" si="0"/>
        <v>31.004675856022601</v>
      </c>
      <c r="J54" s="155"/>
    </row>
    <row r="55" spans="1:10" x14ac:dyDescent="0.25">
      <c r="A55" s="269" t="s">
        <v>41</v>
      </c>
      <c r="B55" s="270"/>
      <c r="C55" s="271"/>
      <c r="D55" s="142" t="s">
        <v>42</v>
      </c>
      <c r="E55" s="31">
        <f>E56</f>
        <v>0</v>
      </c>
      <c r="F55" s="31">
        <v>0</v>
      </c>
      <c r="G55" s="31">
        <f t="shared" ref="G55:G56" si="7">G56</f>
        <v>0</v>
      </c>
      <c r="H55" s="31">
        <v>0</v>
      </c>
      <c r="I55" s="31">
        <v>0</v>
      </c>
      <c r="J55" s="155"/>
    </row>
    <row r="56" spans="1:10" ht="15" customHeight="1" x14ac:dyDescent="0.25">
      <c r="A56" s="272" t="s">
        <v>55</v>
      </c>
      <c r="B56" s="282"/>
      <c r="C56" s="283"/>
      <c r="D56" s="17" t="s">
        <v>12</v>
      </c>
      <c r="E56" s="28">
        <f>E57</f>
        <v>0</v>
      </c>
      <c r="F56" s="28">
        <v>0</v>
      </c>
      <c r="G56" s="28">
        <f t="shared" si="7"/>
        <v>0</v>
      </c>
      <c r="H56" s="28">
        <v>0</v>
      </c>
      <c r="I56" s="28">
        <v>0</v>
      </c>
      <c r="J56" s="155"/>
    </row>
    <row r="57" spans="1:10" ht="15" customHeight="1" x14ac:dyDescent="0.25">
      <c r="A57" s="250">
        <v>32</v>
      </c>
      <c r="B57" s="284"/>
      <c r="C57" s="285"/>
      <c r="D57" s="144" t="s">
        <v>25</v>
      </c>
      <c r="E57" s="22">
        <v>0</v>
      </c>
      <c r="F57" s="23">
        <v>0</v>
      </c>
      <c r="G57" s="23">
        <v>0</v>
      </c>
      <c r="H57" s="23">
        <v>0</v>
      </c>
      <c r="I57" s="23">
        <v>0</v>
      </c>
      <c r="J57" s="155"/>
    </row>
    <row r="58" spans="1:10" x14ac:dyDescent="0.25">
      <c r="A58" s="269" t="s">
        <v>62</v>
      </c>
      <c r="B58" s="270"/>
      <c r="C58" s="271"/>
      <c r="D58" s="142" t="s">
        <v>63</v>
      </c>
      <c r="E58" s="31">
        <f>E59</f>
        <v>0</v>
      </c>
      <c r="F58" s="31">
        <v>0</v>
      </c>
      <c r="G58" s="31">
        <f t="shared" ref="G58:G59" si="8">G59</f>
        <v>187.5</v>
      </c>
      <c r="H58" s="31">
        <v>0</v>
      </c>
      <c r="I58" s="31">
        <v>0</v>
      </c>
      <c r="J58" s="155"/>
    </row>
    <row r="59" spans="1:10" x14ac:dyDescent="0.25">
      <c r="A59" s="272" t="s">
        <v>77</v>
      </c>
      <c r="B59" s="288"/>
      <c r="C59" s="289"/>
      <c r="D59" s="17" t="s">
        <v>12</v>
      </c>
      <c r="E59" s="28">
        <f>E60</f>
        <v>0</v>
      </c>
      <c r="F59" s="28">
        <v>0</v>
      </c>
      <c r="G59" s="28">
        <f t="shared" si="8"/>
        <v>187.5</v>
      </c>
      <c r="H59" s="28">
        <v>0</v>
      </c>
      <c r="I59" s="28">
        <v>0</v>
      </c>
      <c r="J59" s="155"/>
    </row>
    <row r="60" spans="1:10" ht="15" customHeight="1" x14ac:dyDescent="0.25">
      <c r="A60" s="250">
        <v>32</v>
      </c>
      <c r="B60" s="284"/>
      <c r="C60" s="285"/>
      <c r="D60" s="144" t="s">
        <v>25</v>
      </c>
      <c r="E60" s="22">
        <v>0</v>
      </c>
      <c r="F60" s="22">
        <v>0</v>
      </c>
      <c r="G60" s="22">
        <v>187.5</v>
      </c>
      <c r="H60" s="157">
        <v>0</v>
      </c>
      <c r="I60" s="157">
        <v>0</v>
      </c>
      <c r="J60" s="155"/>
    </row>
    <row r="61" spans="1:10" ht="15" customHeight="1" x14ac:dyDescent="0.25">
      <c r="A61" s="250">
        <v>3299</v>
      </c>
      <c r="B61" s="284"/>
      <c r="C61" s="285"/>
      <c r="D61" s="144" t="s">
        <v>216</v>
      </c>
      <c r="E61" s="22">
        <v>0</v>
      </c>
      <c r="F61" s="22">
        <v>0</v>
      </c>
      <c r="G61" s="22">
        <v>187.5</v>
      </c>
      <c r="H61" s="157">
        <v>0</v>
      </c>
      <c r="I61" s="157">
        <v>0</v>
      </c>
      <c r="J61" s="155"/>
    </row>
    <row r="62" spans="1:10" x14ac:dyDescent="0.25">
      <c r="A62" s="269" t="s">
        <v>277</v>
      </c>
      <c r="B62" s="270"/>
      <c r="C62" s="271"/>
      <c r="D62" s="142" t="s">
        <v>165</v>
      </c>
      <c r="E62" s="31">
        <f>E63</f>
        <v>0</v>
      </c>
      <c r="F62" s="31">
        <v>20000</v>
      </c>
      <c r="G62" s="31">
        <f t="shared" ref="G62" si="9">G63</f>
        <v>6178.07</v>
      </c>
      <c r="H62" s="31">
        <v>0</v>
      </c>
      <c r="I62" s="31">
        <f t="shared" si="0"/>
        <v>30.890349999999998</v>
      </c>
      <c r="J62" s="155"/>
    </row>
    <row r="63" spans="1:10" x14ac:dyDescent="0.25">
      <c r="A63" s="272" t="s">
        <v>55</v>
      </c>
      <c r="B63" s="282"/>
      <c r="C63" s="283"/>
      <c r="D63" s="17" t="s">
        <v>12</v>
      </c>
      <c r="E63" s="28">
        <f>E64+E69</f>
        <v>0</v>
      </c>
      <c r="F63" s="28">
        <v>20000</v>
      </c>
      <c r="G63" s="28">
        <f>G64+G69</f>
        <v>6178.07</v>
      </c>
      <c r="H63" s="28">
        <v>0</v>
      </c>
      <c r="I63" s="28">
        <f t="shared" si="0"/>
        <v>30.890349999999998</v>
      </c>
      <c r="J63" s="155"/>
    </row>
    <row r="64" spans="1:10" x14ac:dyDescent="0.25">
      <c r="A64" s="250">
        <v>31</v>
      </c>
      <c r="B64" s="284"/>
      <c r="C64" s="285"/>
      <c r="D64" s="144" t="s">
        <v>56</v>
      </c>
      <c r="E64" s="22">
        <v>0</v>
      </c>
      <c r="F64" s="23">
        <v>20000</v>
      </c>
      <c r="G64" s="59">
        <f>G65+G66+G67</f>
        <v>5720.15</v>
      </c>
      <c r="H64" s="59">
        <v>0</v>
      </c>
      <c r="I64" s="59">
        <f t="shared" si="0"/>
        <v>28.600749999999998</v>
      </c>
      <c r="J64" s="155"/>
    </row>
    <row r="65" spans="1:10" x14ac:dyDescent="0.25">
      <c r="A65" s="247">
        <v>3111</v>
      </c>
      <c r="B65" s="294"/>
      <c r="C65" s="295"/>
      <c r="D65" s="147" t="s">
        <v>56</v>
      </c>
      <c r="E65" s="22">
        <v>0</v>
      </c>
      <c r="F65" s="23">
        <v>0</v>
      </c>
      <c r="G65" s="23">
        <v>4566.66</v>
      </c>
      <c r="H65" s="23">
        <v>0</v>
      </c>
      <c r="I65" s="23">
        <v>0</v>
      </c>
      <c r="J65" s="155"/>
    </row>
    <row r="66" spans="1:10" x14ac:dyDescent="0.25">
      <c r="A66" s="136">
        <v>3121</v>
      </c>
      <c r="B66" s="146"/>
      <c r="C66" s="147"/>
      <c r="D66" s="147" t="s">
        <v>221</v>
      </c>
      <c r="E66" s="22">
        <v>0</v>
      </c>
      <c r="F66" s="23">
        <v>0</v>
      </c>
      <c r="G66" s="23">
        <v>400</v>
      </c>
      <c r="H66" s="23">
        <v>0</v>
      </c>
      <c r="I66" s="23">
        <v>0</v>
      </c>
      <c r="J66" s="155"/>
    </row>
    <row r="67" spans="1:10" x14ac:dyDescent="0.25">
      <c r="A67" s="136">
        <v>3132</v>
      </c>
      <c r="B67" s="146"/>
      <c r="C67" s="147"/>
      <c r="D67" s="147" t="s">
        <v>222</v>
      </c>
      <c r="E67" s="22">
        <v>0</v>
      </c>
      <c r="F67" s="23">
        <v>0</v>
      </c>
      <c r="G67" s="23">
        <v>753.49</v>
      </c>
      <c r="H67" s="23">
        <v>0</v>
      </c>
      <c r="I67" s="23">
        <v>0</v>
      </c>
      <c r="J67" s="155"/>
    </row>
    <row r="68" spans="1:10" ht="15" customHeight="1" x14ac:dyDescent="0.25">
      <c r="A68" s="137">
        <v>32</v>
      </c>
      <c r="B68" s="143"/>
      <c r="C68" s="144"/>
      <c r="D68" s="144" t="s">
        <v>25</v>
      </c>
      <c r="E68" s="22">
        <v>0</v>
      </c>
      <c r="F68" s="22">
        <v>0</v>
      </c>
      <c r="G68" s="24">
        <f>G69</f>
        <v>457.92</v>
      </c>
      <c r="H68" s="24">
        <v>0</v>
      </c>
      <c r="I68" s="24">
        <v>0</v>
      </c>
      <c r="J68" s="155"/>
    </row>
    <row r="69" spans="1:10" ht="15" customHeight="1" x14ac:dyDescent="0.25">
      <c r="A69" s="137">
        <v>3212</v>
      </c>
      <c r="B69" s="143"/>
      <c r="C69" s="144"/>
      <c r="D69" s="144" t="s">
        <v>223</v>
      </c>
      <c r="E69" s="22">
        <v>0</v>
      </c>
      <c r="F69" s="22">
        <v>0</v>
      </c>
      <c r="G69" s="22">
        <v>457.92</v>
      </c>
      <c r="H69" s="22">
        <v>0</v>
      </c>
      <c r="I69" s="22">
        <v>0</v>
      </c>
      <c r="J69" s="155"/>
    </row>
    <row r="70" spans="1:10" ht="25.5" customHeight="1" x14ac:dyDescent="0.25">
      <c r="A70" s="266" t="s">
        <v>34</v>
      </c>
      <c r="B70" s="267"/>
      <c r="C70" s="268"/>
      <c r="D70" s="145" t="s">
        <v>142</v>
      </c>
      <c r="E70" s="26">
        <f>E71</f>
        <v>2725.25</v>
      </c>
      <c r="F70" s="26">
        <v>0</v>
      </c>
      <c r="G70" s="26">
        <f t="shared" ref="G70:G71" si="10">G71</f>
        <v>8486.2099999999991</v>
      </c>
      <c r="H70" s="26">
        <f t="shared" si="2"/>
        <v>311.39198238693695</v>
      </c>
      <c r="I70" s="26">
        <v>0</v>
      </c>
      <c r="J70" s="155"/>
    </row>
    <row r="71" spans="1:10" x14ac:dyDescent="0.25">
      <c r="A71" s="275" t="s">
        <v>141</v>
      </c>
      <c r="B71" s="286"/>
      <c r="C71" s="287"/>
      <c r="D71" s="16" t="s">
        <v>140</v>
      </c>
      <c r="E71" s="29">
        <f>E72</f>
        <v>2725.25</v>
      </c>
      <c r="F71" s="29">
        <v>0</v>
      </c>
      <c r="G71" s="29">
        <f t="shared" si="10"/>
        <v>8486.2099999999991</v>
      </c>
      <c r="H71" s="29">
        <f t="shared" si="2"/>
        <v>311.39198238693695</v>
      </c>
      <c r="I71" s="29">
        <v>0</v>
      </c>
      <c r="J71" s="155"/>
    </row>
    <row r="72" spans="1:10" x14ac:dyDescent="0.25">
      <c r="A72" s="272" t="s">
        <v>77</v>
      </c>
      <c r="B72" s="288"/>
      <c r="C72" s="289"/>
      <c r="D72" s="17" t="s">
        <v>12</v>
      </c>
      <c r="E72" s="28">
        <f>E73</f>
        <v>2725.25</v>
      </c>
      <c r="F72" s="28">
        <v>0</v>
      </c>
      <c r="G72" s="28">
        <f t="shared" ref="G72" si="11">G73</f>
        <v>8486.2099999999991</v>
      </c>
      <c r="H72" s="28">
        <f t="shared" si="2"/>
        <v>311.39198238693695</v>
      </c>
      <c r="I72" s="28">
        <v>0</v>
      </c>
      <c r="J72" s="155"/>
    </row>
    <row r="73" spans="1:10" ht="15" customHeight="1" x14ac:dyDescent="0.25">
      <c r="A73" s="250">
        <v>32</v>
      </c>
      <c r="B73" s="248"/>
      <c r="C73" s="249"/>
      <c r="D73" s="144" t="s">
        <v>25</v>
      </c>
      <c r="E73" s="24">
        <f>E74</f>
        <v>2725.25</v>
      </c>
      <c r="F73" s="23">
        <v>0</v>
      </c>
      <c r="G73" s="59">
        <f>G74</f>
        <v>8486.2099999999991</v>
      </c>
      <c r="H73" s="59">
        <f t="shared" si="2"/>
        <v>311.39198238693695</v>
      </c>
      <c r="I73" s="59">
        <v>0</v>
      </c>
      <c r="J73" s="155"/>
    </row>
    <row r="74" spans="1:10" ht="15" customHeight="1" x14ac:dyDescent="0.25">
      <c r="A74" s="250">
        <v>3232</v>
      </c>
      <c r="B74" s="248"/>
      <c r="C74" s="249"/>
      <c r="D74" s="144" t="s">
        <v>224</v>
      </c>
      <c r="E74" s="22">
        <v>2725.25</v>
      </c>
      <c r="F74" s="22">
        <v>0</v>
      </c>
      <c r="G74" s="22">
        <v>8486.2099999999991</v>
      </c>
      <c r="H74" s="22">
        <f t="shared" si="2"/>
        <v>311.39198238693695</v>
      </c>
      <c r="I74" s="22">
        <v>0</v>
      </c>
      <c r="J74" s="155"/>
    </row>
    <row r="75" spans="1:10" x14ac:dyDescent="0.25">
      <c r="A75" s="269" t="s">
        <v>44</v>
      </c>
      <c r="B75" s="270"/>
      <c r="C75" s="271"/>
      <c r="D75" s="142" t="s">
        <v>45</v>
      </c>
      <c r="E75" s="31">
        <f>E76</f>
        <v>530.88</v>
      </c>
      <c r="F75" s="31">
        <v>531</v>
      </c>
      <c r="G75" s="31">
        <f t="shared" ref="G75" si="12">G76</f>
        <v>0</v>
      </c>
      <c r="H75" s="31">
        <f t="shared" si="2"/>
        <v>0</v>
      </c>
      <c r="I75" s="31">
        <f t="shared" ref="I75:I127" si="13">G75/F75*100</f>
        <v>0</v>
      </c>
      <c r="J75" s="155"/>
    </row>
    <row r="76" spans="1:10" x14ac:dyDescent="0.25">
      <c r="A76" s="272" t="s">
        <v>55</v>
      </c>
      <c r="B76" s="282"/>
      <c r="C76" s="283"/>
      <c r="D76" s="17" t="s">
        <v>12</v>
      </c>
      <c r="E76" s="28">
        <f>E77</f>
        <v>530.88</v>
      </c>
      <c r="F76" s="28">
        <v>531</v>
      </c>
      <c r="G76" s="28">
        <f>G77</f>
        <v>0</v>
      </c>
      <c r="H76" s="28">
        <f t="shared" si="2"/>
        <v>0</v>
      </c>
      <c r="I76" s="28">
        <f t="shared" si="13"/>
        <v>0</v>
      </c>
      <c r="J76" s="155"/>
    </row>
    <row r="77" spans="1:10" ht="15" customHeight="1" x14ac:dyDescent="0.25">
      <c r="A77" s="250">
        <v>32</v>
      </c>
      <c r="B77" s="284"/>
      <c r="C77" s="285"/>
      <c r="D77" s="144" t="s">
        <v>25</v>
      </c>
      <c r="E77" s="24">
        <v>530.88</v>
      </c>
      <c r="F77" s="23">
        <v>531</v>
      </c>
      <c r="G77" s="23">
        <v>0</v>
      </c>
      <c r="H77" s="157">
        <f t="shared" si="2"/>
        <v>0</v>
      </c>
      <c r="I77" s="157">
        <f t="shared" si="13"/>
        <v>0</v>
      </c>
      <c r="J77" s="155"/>
    </row>
    <row r="78" spans="1:10" ht="15" customHeight="1" x14ac:dyDescent="0.25">
      <c r="A78" s="250">
        <v>3237</v>
      </c>
      <c r="B78" s="284"/>
      <c r="C78" s="285"/>
      <c r="D78" s="144" t="s">
        <v>225</v>
      </c>
      <c r="E78" s="22">
        <v>530.88</v>
      </c>
      <c r="F78" s="22">
        <v>0</v>
      </c>
      <c r="G78" s="22">
        <v>0</v>
      </c>
      <c r="H78" s="157">
        <f t="shared" si="2"/>
        <v>0</v>
      </c>
      <c r="I78" s="157">
        <v>0</v>
      </c>
      <c r="J78" s="155"/>
    </row>
    <row r="79" spans="1:10" ht="25.5" customHeight="1" x14ac:dyDescent="0.25">
      <c r="A79" s="266" t="s">
        <v>70</v>
      </c>
      <c r="B79" s="267"/>
      <c r="C79" s="268"/>
      <c r="D79" s="145" t="s">
        <v>71</v>
      </c>
      <c r="E79" s="30">
        <f>E80+E86</f>
        <v>0</v>
      </c>
      <c r="F79" s="30">
        <v>0</v>
      </c>
      <c r="G79" s="30">
        <f>G80+G86</f>
        <v>3140.31</v>
      </c>
      <c r="H79" s="30">
        <v>0</v>
      </c>
      <c r="I79" s="30">
        <v>0</v>
      </c>
      <c r="J79" s="155"/>
    </row>
    <row r="80" spans="1:10" x14ac:dyDescent="0.25">
      <c r="A80" s="269" t="s">
        <v>278</v>
      </c>
      <c r="B80" s="270"/>
      <c r="C80" s="271"/>
      <c r="D80" s="142" t="s">
        <v>279</v>
      </c>
      <c r="E80" s="31">
        <v>0</v>
      </c>
      <c r="F80" s="31">
        <v>0</v>
      </c>
      <c r="G80" s="31">
        <f>G81</f>
        <v>3140.31</v>
      </c>
      <c r="H80" s="31">
        <v>0</v>
      </c>
      <c r="I80" s="31">
        <v>0</v>
      </c>
      <c r="J80" s="155"/>
    </row>
    <row r="81" spans="1:10" x14ac:dyDescent="0.25">
      <c r="A81" s="272" t="s">
        <v>55</v>
      </c>
      <c r="B81" s="273"/>
      <c r="C81" s="274"/>
      <c r="D81" s="17" t="s">
        <v>12</v>
      </c>
      <c r="E81" s="28">
        <f>E82</f>
        <v>0</v>
      </c>
      <c r="F81" s="28">
        <v>0</v>
      </c>
      <c r="G81" s="28">
        <f>G82</f>
        <v>3140.31</v>
      </c>
      <c r="H81" s="28">
        <v>0</v>
      </c>
      <c r="I81" s="28">
        <v>0</v>
      </c>
      <c r="J81" s="155"/>
    </row>
    <row r="82" spans="1:10" ht="25.5" x14ac:dyDescent="0.25">
      <c r="A82" s="137">
        <v>42</v>
      </c>
      <c r="B82" s="158"/>
      <c r="C82" s="159"/>
      <c r="D82" s="19" t="s">
        <v>186</v>
      </c>
      <c r="E82" s="22">
        <v>0</v>
      </c>
      <c r="F82" s="22">
        <v>0</v>
      </c>
      <c r="G82" s="24">
        <f>G83+G84+G85</f>
        <v>3140.31</v>
      </c>
      <c r="H82" s="24">
        <v>0</v>
      </c>
      <c r="I82" s="24">
        <v>0</v>
      </c>
      <c r="J82" s="155"/>
    </row>
    <row r="83" spans="1:10" x14ac:dyDescent="0.25">
      <c r="A83" s="137">
        <v>4223</v>
      </c>
      <c r="B83" s="158"/>
      <c r="C83" s="159"/>
      <c r="D83" s="19" t="s">
        <v>227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155"/>
    </row>
    <row r="84" spans="1:10" ht="15" customHeight="1" x14ac:dyDescent="0.25">
      <c r="A84" s="247">
        <v>4227</v>
      </c>
      <c r="B84" s="248"/>
      <c r="C84" s="249"/>
      <c r="D84" s="147" t="s">
        <v>229</v>
      </c>
      <c r="E84" s="22">
        <v>0</v>
      </c>
      <c r="F84" s="22">
        <v>0</v>
      </c>
      <c r="G84" s="22">
        <v>1940.31</v>
      </c>
      <c r="H84" s="22">
        <v>0</v>
      </c>
      <c r="I84" s="22">
        <v>0</v>
      </c>
      <c r="J84" s="155"/>
    </row>
    <row r="85" spans="1:10" ht="15" customHeight="1" x14ac:dyDescent="0.25">
      <c r="A85" s="247">
        <v>4241</v>
      </c>
      <c r="B85" s="248"/>
      <c r="C85" s="249"/>
      <c r="D85" s="147" t="s">
        <v>230</v>
      </c>
      <c r="E85" s="22">
        <v>0</v>
      </c>
      <c r="F85" s="22">
        <v>0</v>
      </c>
      <c r="G85" s="22">
        <v>1200</v>
      </c>
      <c r="H85" s="22">
        <v>0</v>
      </c>
      <c r="I85" s="22">
        <v>0</v>
      </c>
      <c r="J85" s="155"/>
    </row>
    <row r="86" spans="1:10" x14ac:dyDescent="0.25">
      <c r="A86" s="269" t="s">
        <v>41</v>
      </c>
      <c r="B86" s="270"/>
      <c r="C86" s="271"/>
      <c r="D86" s="142" t="s">
        <v>88</v>
      </c>
      <c r="E86" s="31">
        <f>E87</f>
        <v>0</v>
      </c>
      <c r="F86" s="31">
        <v>0</v>
      </c>
      <c r="G86" s="31">
        <f t="shared" ref="G86:G87" si="14">G87</f>
        <v>0</v>
      </c>
      <c r="H86" s="31">
        <v>0</v>
      </c>
      <c r="I86" s="31">
        <v>0</v>
      </c>
      <c r="J86" s="155"/>
    </row>
    <row r="87" spans="1:10" ht="15" customHeight="1" x14ac:dyDescent="0.25">
      <c r="A87" s="272" t="s">
        <v>77</v>
      </c>
      <c r="B87" s="282"/>
      <c r="C87" s="283"/>
      <c r="D87" s="17" t="s">
        <v>12</v>
      </c>
      <c r="E87" s="28">
        <f>E88</f>
        <v>0</v>
      </c>
      <c r="F87" s="28">
        <v>0</v>
      </c>
      <c r="G87" s="28">
        <f t="shared" si="14"/>
        <v>0</v>
      </c>
      <c r="H87" s="28">
        <v>0</v>
      </c>
      <c r="I87" s="28">
        <v>0</v>
      </c>
      <c r="J87" s="155"/>
    </row>
    <row r="88" spans="1:10" ht="15" customHeight="1" x14ac:dyDescent="0.25">
      <c r="A88" s="250">
        <v>45</v>
      </c>
      <c r="B88" s="284"/>
      <c r="C88" s="285"/>
      <c r="D88" s="144" t="s">
        <v>185</v>
      </c>
      <c r="E88" s="22">
        <v>0</v>
      </c>
      <c r="F88" s="23">
        <v>0</v>
      </c>
      <c r="G88" s="23">
        <v>0</v>
      </c>
      <c r="H88" s="23">
        <v>0</v>
      </c>
      <c r="I88" s="23">
        <v>0</v>
      </c>
      <c r="J88" s="155"/>
    </row>
    <row r="89" spans="1:10" ht="25.5" customHeight="1" x14ac:dyDescent="0.25">
      <c r="A89" s="262" t="s">
        <v>95</v>
      </c>
      <c r="B89" s="248"/>
      <c r="C89" s="249"/>
      <c r="D89" s="140" t="s">
        <v>104</v>
      </c>
      <c r="E89" s="24">
        <f>E90</f>
        <v>1103888.32</v>
      </c>
      <c r="F89" s="24">
        <f t="shared" ref="F89:G89" si="15">F90</f>
        <v>2646650</v>
      </c>
      <c r="G89" s="24">
        <f t="shared" si="15"/>
        <v>1478942.1400000001</v>
      </c>
      <c r="H89" s="24">
        <f t="shared" ref="H89:H142" si="16">G89/E89*100</f>
        <v>133.97570326679426</v>
      </c>
      <c r="I89" s="24">
        <f t="shared" si="13"/>
        <v>55.879777832354115</v>
      </c>
      <c r="J89" s="155"/>
    </row>
    <row r="90" spans="1:10" ht="25.5" x14ac:dyDescent="0.25">
      <c r="A90" s="263" t="s">
        <v>47</v>
      </c>
      <c r="B90" s="290"/>
      <c r="C90" s="291"/>
      <c r="D90" s="18" t="s">
        <v>48</v>
      </c>
      <c r="E90" s="25">
        <f>E91</f>
        <v>1103888.32</v>
      </c>
      <c r="F90" s="25">
        <f t="shared" ref="F90:G90" si="17">F91</f>
        <v>2646650</v>
      </c>
      <c r="G90" s="25">
        <f t="shared" si="17"/>
        <v>1478942.1400000001</v>
      </c>
      <c r="H90" s="25">
        <f t="shared" si="16"/>
        <v>133.97570326679426</v>
      </c>
      <c r="I90" s="25">
        <f t="shared" si="13"/>
        <v>55.879777832354115</v>
      </c>
      <c r="J90" s="155"/>
    </row>
    <row r="91" spans="1:10" ht="27.75" customHeight="1" x14ac:dyDescent="0.25">
      <c r="A91" s="266" t="s">
        <v>43</v>
      </c>
      <c r="B91" s="292"/>
      <c r="C91" s="293"/>
      <c r="D91" s="145" t="s">
        <v>74</v>
      </c>
      <c r="E91" s="26">
        <f>E92+E127+E148+E154+E158+E164+E184+E188+E195+E200+E204</f>
        <v>1103888.32</v>
      </c>
      <c r="F91" s="26">
        <f>F92+F127+F148+F154+F158+F164+F184+F188+F195+F200+F204</f>
        <v>2646650</v>
      </c>
      <c r="G91" s="26">
        <f>G92+G127+G148+G154+G158+G164+G184+G188+G195+G200+G204</f>
        <v>1478942.1400000001</v>
      </c>
      <c r="H91" s="26">
        <f t="shared" si="16"/>
        <v>133.97570326679426</v>
      </c>
      <c r="I91" s="26">
        <f t="shared" si="13"/>
        <v>55.879777832354115</v>
      </c>
      <c r="J91" s="155"/>
    </row>
    <row r="92" spans="1:10" x14ac:dyDescent="0.25">
      <c r="A92" s="275" t="s">
        <v>36</v>
      </c>
      <c r="B92" s="286"/>
      <c r="C92" s="287"/>
      <c r="D92" s="16" t="s">
        <v>15</v>
      </c>
      <c r="E92" s="29">
        <f>E93+E108+E112+E117+E124</f>
        <v>8164.42</v>
      </c>
      <c r="F92" s="29">
        <f>F93+F108</f>
        <v>19350</v>
      </c>
      <c r="G92" s="29">
        <f>G93+G108+G112+G117+G124</f>
        <v>23406.17</v>
      </c>
      <c r="H92" s="29">
        <f t="shared" si="16"/>
        <v>286.6850309023788</v>
      </c>
      <c r="I92" s="29">
        <f t="shared" si="13"/>
        <v>120.96211886304908</v>
      </c>
      <c r="J92" s="155"/>
    </row>
    <row r="93" spans="1:10" x14ac:dyDescent="0.25">
      <c r="A93" s="272" t="s">
        <v>49</v>
      </c>
      <c r="B93" s="282"/>
      <c r="C93" s="283"/>
      <c r="D93" s="17" t="s">
        <v>50</v>
      </c>
      <c r="E93" s="28">
        <f>E94</f>
        <v>5750.85</v>
      </c>
      <c r="F93" s="28">
        <v>16350</v>
      </c>
      <c r="G93" s="28">
        <f>G94</f>
        <v>5993.07</v>
      </c>
      <c r="H93" s="28">
        <f t="shared" si="16"/>
        <v>104.21189911056625</v>
      </c>
      <c r="I93" s="28">
        <f t="shared" si="13"/>
        <v>36.654862385321096</v>
      </c>
      <c r="J93" s="155"/>
    </row>
    <row r="94" spans="1:10" x14ac:dyDescent="0.25">
      <c r="A94" s="250">
        <v>32</v>
      </c>
      <c r="B94" s="280"/>
      <c r="C94" s="281"/>
      <c r="D94" s="144" t="s">
        <v>25</v>
      </c>
      <c r="E94" s="24">
        <f>SUM(E95:E106)</f>
        <v>5750.85</v>
      </c>
      <c r="F94" s="23">
        <v>16150</v>
      </c>
      <c r="G94" s="59">
        <f>SUM(G95:G106)</f>
        <v>5993.07</v>
      </c>
      <c r="H94" s="157">
        <f t="shared" si="16"/>
        <v>104.21189911056625</v>
      </c>
      <c r="I94" s="157">
        <f t="shared" si="13"/>
        <v>37.108792569659443</v>
      </c>
      <c r="J94" s="155"/>
    </row>
    <row r="95" spans="1:10" x14ac:dyDescent="0.25">
      <c r="A95" s="247">
        <v>3211</v>
      </c>
      <c r="B95" s="280"/>
      <c r="C95" s="281"/>
      <c r="D95" s="147" t="s">
        <v>196</v>
      </c>
      <c r="E95" s="22">
        <v>1812.58</v>
      </c>
      <c r="F95" s="23"/>
      <c r="G95" s="23">
        <v>404.26</v>
      </c>
      <c r="H95" s="157">
        <f t="shared" si="16"/>
        <v>22.303015591035983</v>
      </c>
      <c r="I95" s="157">
        <v>0</v>
      </c>
      <c r="J95" s="155"/>
    </row>
    <row r="96" spans="1:10" x14ac:dyDescent="0.25">
      <c r="A96" s="136">
        <v>3214</v>
      </c>
      <c r="B96" s="158"/>
      <c r="C96" s="159"/>
      <c r="D96" s="147" t="s">
        <v>199</v>
      </c>
      <c r="E96" s="22">
        <v>0</v>
      </c>
      <c r="F96" s="23"/>
      <c r="G96" s="23">
        <v>241.47</v>
      </c>
      <c r="H96" s="157">
        <v>0</v>
      </c>
      <c r="I96" s="157">
        <v>0</v>
      </c>
      <c r="J96" s="155"/>
    </row>
    <row r="97" spans="1:10" x14ac:dyDescent="0.25">
      <c r="A97" s="136">
        <v>3221</v>
      </c>
      <c r="B97" s="158"/>
      <c r="C97" s="159"/>
      <c r="D97" s="147" t="s">
        <v>231</v>
      </c>
      <c r="E97" s="22">
        <v>628.97</v>
      </c>
      <c r="F97" s="23"/>
      <c r="G97" s="23">
        <v>1211.96</v>
      </c>
      <c r="H97" s="157">
        <f t="shared" si="16"/>
        <v>192.68963543571235</v>
      </c>
      <c r="I97" s="157">
        <v>0</v>
      </c>
      <c r="J97" s="155"/>
    </row>
    <row r="98" spans="1:10" x14ac:dyDescent="0.25">
      <c r="A98" s="247">
        <v>3223</v>
      </c>
      <c r="B98" s="294"/>
      <c r="C98" s="295"/>
      <c r="D98" s="147" t="s">
        <v>201</v>
      </c>
      <c r="E98" s="22">
        <v>0</v>
      </c>
      <c r="F98" s="23"/>
      <c r="G98" s="23">
        <v>896.16</v>
      </c>
      <c r="H98" s="157">
        <v>0</v>
      </c>
      <c r="I98" s="157">
        <v>0</v>
      </c>
      <c r="J98" s="155"/>
    </row>
    <row r="99" spans="1:10" x14ac:dyDescent="0.25">
      <c r="A99" s="136">
        <v>3224</v>
      </c>
      <c r="B99" s="146"/>
      <c r="C99" s="147"/>
      <c r="D99" s="147" t="s">
        <v>232</v>
      </c>
      <c r="E99" s="22">
        <v>132.69</v>
      </c>
      <c r="F99" s="23"/>
      <c r="G99" s="23">
        <v>290.08</v>
      </c>
      <c r="H99" s="157">
        <f t="shared" si="16"/>
        <v>218.61481648956214</v>
      </c>
      <c r="I99" s="157">
        <v>0</v>
      </c>
      <c r="J99" s="155"/>
    </row>
    <row r="100" spans="1:10" x14ac:dyDescent="0.25">
      <c r="A100" s="136">
        <v>3225</v>
      </c>
      <c r="B100" s="146"/>
      <c r="C100" s="147"/>
      <c r="D100" s="147" t="s">
        <v>202</v>
      </c>
      <c r="E100" s="22">
        <v>0</v>
      </c>
      <c r="F100" s="23"/>
      <c r="G100" s="23">
        <v>33.39</v>
      </c>
      <c r="H100" s="157">
        <v>0</v>
      </c>
      <c r="I100" s="157">
        <v>0</v>
      </c>
      <c r="J100" s="155"/>
    </row>
    <row r="101" spans="1:10" x14ac:dyDescent="0.25">
      <c r="A101" s="136">
        <v>3231</v>
      </c>
      <c r="B101" s="146"/>
      <c r="C101" s="147"/>
      <c r="D101" s="147" t="s">
        <v>204</v>
      </c>
      <c r="E101" s="22">
        <v>800</v>
      </c>
      <c r="F101" s="23"/>
      <c r="G101" s="23">
        <v>530.73</v>
      </c>
      <c r="H101" s="157">
        <f t="shared" si="16"/>
        <v>66.341250000000002</v>
      </c>
      <c r="I101" s="157">
        <v>0</v>
      </c>
      <c r="J101" s="155"/>
    </row>
    <row r="102" spans="1:10" x14ac:dyDescent="0.25">
      <c r="A102" s="247">
        <v>3232</v>
      </c>
      <c r="B102" s="294"/>
      <c r="C102" s="295"/>
      <c r="D102" s="147" t="s">
        <v>233</v>
      </c>
      <c r="E102" s="22">
        <v>0</v>
      </c>
      <c r="F102" s="23"/>
      <c r="G102" s="23">
        <v>633.57000000000005</v>
      </c>
      <c r="H102" s="157">
        <v>0</v>
      </c>
      <c r="I102" s="157">
        <v>0</v>
      </c>
      <c r="J102" s="155"/>
    </row>
    <row r="103" spans="1:10" x14ac:dyDescent="0.25">
      <c r="A103" s="247">
        <v>3233</v>
      </c>
      <c r="B103" s="294"/>
      <c r="C103" s="295"/>
      <c r="D103" s="147" t="s">
        <v>205</v>
      </c>
      <c r="E103" s="22">
        <v>0</v>
      </c>
      <c r="F103" s="23"/>
      <c r="G103" s="23">
        <v>0</v>
      </c>
      <c r="H103" s="157">
        <v>0</v>
      </c>
      <c r="I103" s="157">
        <v>0</v>
      </c>
      <c r="J103" s="155"/>
    </row>
    <row r="104" spans="1:10" x14ac:dyDescent="0.25">
      <c r="A104" s="247">
        <v>3235</v>
      </c>
      <c r="B104" s="294"/>
      <c r="C104" s="295"/>
      <c r="D104" s="147" t="s">
        <v>207</v>
      </c>
      <c r="E104" s="22">
        <v>0</v>
      </c>
      <c r="F104" s="23"/>
      <c r="G104" s="23">
        <v>0</v>
      </c>
      <c r="H104" s="157">
        <v>0</v>
      </c>
      <c r="I104" s="157">
        <v>0</v>
      </c>
      <c r="J104" s="155"/>
    </row>
    <row r="105" spans="1:10" x14ac:dyDescent="0.25">
      <c r="A105" s="247">
        <v>3237</v>
      </c>
      <c r="B105" s="294"/>
      <c r="C105" s="295"/>
      <c r="D105" s="147" t="s">
        <v>209</v>
      </c>
      <c r="E105" s="22">
        <v>185.18</v>
      </c>
      <c r="F105" s="23"/>
      <c r="G105" s="23">
        <v>710.61</v>
      </c>
      <c r="H105" s="157">
        <f t="shared" si="16"/>
        <v>383.74014472405224</v>
      </c>
      <c r="I105" s="157">
        <v>0</v>
      </c>
      <c r="J105" s="155"/>
    </row>
    <row r="106" spans="1:10" ht="15" customHeight="1" x14ac:dyDescent="0.25">
      <c r="A106" s="247">
        <v>3299</v>
      </c>
      <c r="B106" s="294"/>
      <c r="C106" s="295"/>
      <c r="D106" s="147" t="s">
        <v>216</v>
      </c>
      <c r="E106" s="22">
        <v>2191.4299999999998</v>
      </c>
      <c r="F106" s="23"/>
      <c r="G106" s="23">
        <v>1040.8399999999999</v>
      </c>
      <c r="H106" s="157">
        <f t="shared" si="16"/>
        <v>47.495927316866151</v>
      </c>
      <c r="I106" s="157">
        <v>0</v>
      </c>
      <c r="J106" s="155"/>
    </row>
    <row r="107" spans="1:10" x14ac:dyDescent="0.25">
      <c r="A107" s="137">
        <v>34</v>
      </c>
      <c r="B107" s="143"/>
      <c r="C107" s="144"/>
      <c r="D107" s="144" t="s">
        <v>121</v>
      </c>
      <c r="E107" s="22">
        <v>0</v>
      </c>
      <c r="F107" s="22">
        <v>200</v>
      </c>
      <c r="G107" s="22">
        <v>0</v>
      </c>
      <c r="H107" s="157">
        <v>0</v>
      </c>
      <c r="I107" s="157">
        <f t="shared" si="13"/>
        <v>0</v>
      </c>
      <c r="J107" s="155"/>
    </row>
    <row r="108" spans="1:10" x14ac:dyDescent="0.25">
      <c r="A108" s="272" t="s">
        <v>65</v>
      </c>
      <c r="B108" s="282"/>
      <c r="C108" s="283"/>
      <c r="D108" s="17" t="s">
        <v>105</v>
      </c>
      <c r="E108" s="28">
        <f>E109</f>
        <v>2058.75</v>
      </c>
      <c r="F108" s="28">
        <v>3000</v>
      </c>
      <c r="G108" s="28">
        <f>G109</f>
        <v>4761.7299999999996</v>
      </c>
      <c r="H108" s="28">
        <f t="shared" si="16"/>
        <v>231.29228901032178</v>
      </c>
      <c r="I108" s="28">
        <f t="shared" si="13"/>
        <v>158.72433333333331</v>
      </c>
      <c r="J108" s="155"/>
    </row>
    <row r="109" spans="1:10" x14ac:dyDescent="0.25">
      <c r="A109" s="250">
        <v>32</v>
      </c>
      <c r="B109" s="248"/>
      <c r="C109" s="249"/>
      <c r="D109" s="144" t="s">
        <v>25</v>
      </c>
      <c r="E109" s="22">
        <f>E110</f>
        <v>2058.75</v>
      </c>
      <c r="F109" s="23">
        <v>3000</v>
      </c>
      <c r="G109" s="59">
        <f>G110+G111</f>
        <v>4761.7299999999996</v>
      </c>
      <c r="H109" s="59">
        <f t="shared" si="16"/>
        <v>231.29228901032178</v>
      </c>
      <c r="I109" s="59">
        <f t="shared" si="13"/>
        <v>158.72433333333331</v>
      </c>
      <c r="J109" s="155"/>
    </row>
    <row r="110" spans="1:10" ht="15" customHeight="1" x14ac:dyDescent="0.25">
      <c r="A110" s="247">
        <v>3211</v>
      </c>
      <c r="B110" s="248"/>
      <c r="C110" s="249"/>
      <c r="D110" s="147" t="s">
        <v>196</v>
      </c>
      <c r="E110" s="22">
        <v>2058.75</v>
      </c>
      <c r="F110" s="23">
        <v>0</v>
      </c>
      <c r="G110" s="23">
        <v>3976.73</v>
      </c>
      <c r="H110" s="23">
        <f t="shared" si="16"/>
        <v>193.16235579842137</v>
      </c>
      <c r="I110" s="23">
        <v>0</v>
      </c>
      <c r="J110" s="155"/>
    </row>
    <row r="111" spans="1:10" x14ac:dyDescent="0.25">
      <c r="A111" s="247">
        <v>3221</v>
      </c>
      <c r="B111" s="248"/>
      <c r="C111" s="249"/>
      <c r="D111" s="147" t="s">
        <v>200</v>
      </c>
      <c r="E111" s="22">
        <v>0</v>
      </c>
      <c r="F111" s="23">
        <v>0</v>
      </c>
      <c r="G111" s="23">
        <v>785</v>
      </c>
      <c r="H111" s="23">
        <v>0</v>
      </c>
      <c r="I111" s="23">
        <v>0</v>
      </c>
      <c r="J111" s="155"/>
    </row>
    <row r="112" spans="1:10" x14ac:dyDescent="0.25">
      <c r="A112" s="272" t="s">
        <v>51</v>
      </c>
      <c r="B112" s="282"/>
      <c r="C112" s="283"/>
      <c r="D112" s="17" t="s">
        <v>59</v>
      </c>
      <c r="E112" s="28">
        <f>E113</f>
        <v>0</v>
      </c>
      <c r="F112" s="28">
        <v>0</v>
      </c>
      <c r="G112" s="28">
        <f>G113</f>
        <v>6765.48</v>
      </c>
      <c r="H112" s="28">
        <v>0</v>
      </c>
      <c r="I112" s="28">
        <v>0</v>
      </c>
      <c r="J112" s="155"/>
    </row>
    <row r="113" spans="1:10" x14ac:dyDescent="0.25">
      <c r="A113" s="250">
        <v>32</v>
      </c>
      <c r="B113" s="280"/>
      <c r="C113" s="281"/>
      <c r="D113" s="144" t="s">
        <v>25</v>
      </c>
      <c r="E113" s="22">
        <v>0</v>
      </c>
      <c r="F113" s="23">
        <v>0</v>
      </c>
      <c r="G113" s="59">
        <f>G114+G115+G116</f>
        <v>6765.48</v>
      </c>
      <c r="H113" s="59">
        <v>0</v>
      </c>
      <c r="I113" s="59">
        <v>0</v>
      </c>
      <c r="J113" s="155"/>
    </row>
    <row r="114" spans="1:10" x14ac:dyDescent="0.25">
      <c r="A114" s="247">
        <v>3221</v>
      </c>
      <c r="B114" s="280"/>
      <c r="C114" s="281"/>
      <c r="D114" s="147" t="s">
        <v>200</v>
      </c>
      <c r="E114" s="22">
        <v>0</v>
      </c>
      <c r="F114" s="23">
        <v>0</v>
      </c>
      <c r="G114" s="23">
        <v>365.48</v>
      </c>
      <c r="H114" s="23">
        <v>0</v>
      </c>
      <c r="I114" s="23">
        <v>0</v>
      </c>
      <c r="J114" s="155"/>
    </row>
    <row r="115" spans="1:10" ht="15" customHeight="1" x14ac:dyDescent="0.25">
      <c r="A115" s="136">
        <v>3231</v>
      </c>
      <c r="B115" s="158"/>
      <c r="C115" s="159"/>
      <c r="D115" s="147" t="s">
        <v>204</v>
      </c>
      <c r="E115" s="22">
        <v>0</v>
      </c>
      <c r="F115" s="23">
        <v>0</v>
      </c>
      <c r="G115" s="23">
        <v>1200</v>
      </c>
      <c r="H115" s="23">
        <v>0</v>
      </c>
      <c r="I115" s="23">
        <v>0</v>
      </c>
      <c r="J115" s="155"/>
    </row>
    <row r="116" spans="1:10" x14ac:dyDescent="0.25">
      <c r="A116" s="136">
        <v>3299</v>
      </c>
      <c r="B116" s="158"/>
      <c r="C116" s="159"/>
      <c r="D116" s="147" t="s">
        <v>216</v>
      </c>
      <c r="E116" s="22">
        <v>0</v>
      </c>
      <c r="F116" s="22">
        <v>0</v>
      </c>
      <c r="G116" s="22">
        <v>5200</v>
      </c>
      <c r="H116" s="22">
        <v>0</v>
      </c>
      <c r="I116" s="22">
        <v>0</v>
      </c>
      <c r="J116" s="155"/>
    </row>
    <row r="117" spans="1:10" x14ac:dyDescent="0.25">
      <c r="A117" s="272" t="s">
        <v>52</v>
      </c>
      <c r="B117" s="282"/>
      <c r="C117" s="283"/>
      <c r="D117" s="17" t="s">
        <v>53</v>
      </c>
      <c r="E117" s="28">
        <f>E118</f>
        <v>354.82</v>
      </c>
      <c r="F117" s="28">
        <v>0</v>
      </c>
      <c r="G117" s="28">
        <f t="shared" ref="G117" si="18">G118</f>
        <v>3983.61</v>
      </c>
      <c r="H117" s="28">
        <f t="shared" si="16"/>
        <v>1122.7129248633109</v>
      </c>
      <c r="I117" s="28" t="e">
        <f t="shared" si="13"/>
        <v>#DIV/0!</v>
      </c>
      <c r="J117" s="155"/>
    </row>
    <row r="118" spans="1:10" x14ac:dyDescent="0.25">
      <c r="A118" s="250">
        <v>32</v>
      </c>
      <c r="B118" s="284"/>
      <c r="C118" s="285"/>
      <c r="D118" s="144" t="s">
        <v>25</v>
      </c>
      <c r="E118" s="24">
        <f>E119+E120+E121+E122+E123</f>
        <v>354.82</v>
      </c>
      <c r="F118" s="23">
        <v>0</v>
      </c>
      <c r="G118" s="59">
        <f>G119+G120+G121+G122+G123</f>
        <v>3983.61</v>
      </c>
      <c r="H118" s="59">
        <f t="shared" si="16"/>
        <v>1122.7129248633109</v>
      </c>
      <c r="I118" s="59">
        <v>0</v>
      </c>
      <c r="J118" s="155"/>
    </row>
    <row r="119" spans="1:10" x14ac:dyDescent="0.25">
      <c r="A119" s="247">
        <v>3221</v>
      </c>
      <c r="B119" s="294"/>
      <c r="C119" s="295"/>
      <c r="D119" s="147" t="s">
        <v>200</v>
      </c>
      <c r="E119" s="22">
        <v>354.82</v>
      </c>
      <c r="F119" s="23">
        <v>0</v>
      </c>
      <c r="G119" s="23">
        <v>2316.21</v>
      </c>
      <c r="H119" s="23">
        <f t="shared" si="16"/>
        <v>652.78451045600582</v>
      </c>
      <c r="I119" s="23">
        <v>0</v>
      </c>
      <c r="J119" s="155"/>
    </row>
    <row r="120" spans="1:10" x14ac:dyDescent="0.25">
      <c r="A120" s="296">
        <v>3225</v>
      </c>
      <c r="B120" s="297"/>
      <c r="C120" s="298"/>
      <c r="D120" s="147" t="s">
        <v>202</v>
      </c>
      <c r="E120" s="22">
        <v>0</v>
      </c>
      <c r="F120" s="23">
        <v>0</v>
      </c>
      <c r="G120" s="23">
        <v>691.11</v>
      </c>
      <c r="H120" s="23">
        <v>0</v>
      </c>
      <c r="I120" s="23">
        <v>0</v>
      </c>
      <c r="J120" s="155"/>
    </row>
    <row r="121" spans="1:10" x14ac:dyDescent="0.25">
      <c r="A121" s="247">
        <v>3235</v>
      </c>
      <c r="B121" s="294"/>
      <c r="C121" s="295"/>
      <c r="D121" s="147" t="s">
        <v>207</v>
      </c>
      <c r="E121" s="22">
        <v>0</v>
      </c>
      <c r="F121" s="23">
        <v>0</v>
      </c>
      <c r="G121" s="23">
        <v>39.96</v>
      </c>
      <c r="H121" s="23">
        <v>0</v>
      </c>
      <c r="I121" s="23">
        <v>0</v>
      </c>
      <c r="J121" s="155"/>
    </row>
    <row r="122" spans="1:10" ht="15" customHeight="1" x14ac:dyDescent="0.25">
      <c r="A122" s="136">
        <v>3237</v>
      </c>
      <c r="B122" s="146"/>
      <c r="C122" s="147"/>
      <c r="D122" s="147" t="s">
        <v>209</v>
      </c>
      <c r="E122" s="22">
        <v>0</v>
      </c>
      <c r="F122" s="22">
        <v>0</v>
      </c>
      <c r="G122" s="22">
        <v>300</v>
      </c>
      <c r="H122" s="22">
        <v>0</v>
      </c>
      <c r="I122" s="22">
        <v>0</v>
      </c>
      <c r="J122" s="155"/>
    </row>
    <row r="123" spans="1:10" x14ac:dyDescent="0.25">
      <c r="A123" s="247">
        <v>3239</v>
      </c>
      <c r="B123" s="294"/>
      <c r="C123" s="295"/>
      <c r="D123" s="147" t="s">
        <v>211</v>
      </c>
      <c r="E123" s="22">
        <v>0</v>
      </c>
      <c r="F123" s="22">
        <v>0</v>
      </c>
      <c r="G123" s="22">
        <v>636.33000000000004</v>
      </c>
      <c r="H123" s="22">
        <v>0</v>
      </c>
      <c r="I123" s="22">
        <v>0</v>
      </c>
      <c r="J123" s="155"/>
    </row>
    <row r="124" spans="1:10" x14ac:dyDescent="0.25">
      <c r="A124" s="272" t="s">
        <v>51</v>
      </c>
      <c r="B124" s="282"/>
      <c r="C124" s="283"/>
      <c r="D124" s="17" t="s">
        <v>59</v>
      </c>
      <c r="E124" s="28">
        <f>E125</f>
        <v>0</v>
      </c>
      <c r="F124" s="28">
        <v>0</v>
      </c>
      <c r="G124" s="28">
        <f t="shared" ref="G124" si="19">G125</f>
        <v>1902.28</v>
      </c>
      <c r="H124" s="28">
        <v>0</v>
      </c>
      <c r="I124" s="28" t="e">
        <f t="shared" si="13"/>
        <v>#DIV/0!</v>
      </c>
      <c r="J124" s="155"/>
    </row>
    <row r="125" spans="1:10" ht="15" customHeight="1" x14ac:dyDescent="0.25">
      <c r="A125" s="250">
        <v>37</v>
      </c>
      <c r="B125" s="280"/>
      <c r="C125" s="281"/>
      <c r="D125" s="144" t="s">
        <v>182</v>
      </c>
      <c r="E125" s="24">
        <v>0</v>
      </c>
      <c r="F125" s="23">
        <v>0</v>
      </c>
      <c r="G125" s="59">
        <v>1902.28</v>
      </c>
      <c r="H125" s="59">
        <v>0</v>
      </c>
      <c r="I125" s="59">
        <v>0</v>
      </c>
      <c r="J125" s="155"/>
    </row>
    <row r="126" spans="1:10" ht="15" customHeight="1" x14ac:dyDescent="0.25">
      <c r="A126" s="137">
        <v>3722</v>
      </c>
      <c r="B126" s="158"/>
      <c r="C126" s="159"/>
      <c r="D126" s="144" t="s">
        <v>234</v>
      </c>
      <c r="E126" s="22">
        <v>0</v>
      </c>
      <c r="F126" s="22">
        <v>0</v>
      </c>
      <c r="G126" s="22">
        <v>1902.28</v>
      </c>
      <c r="H126" s="22">
        <v>0</v>
      </c>
      <c r="I126" s="22">
        <v>0</v>
      </c>
      <c r="J126" s="155"/>
    </row>
    <row r="127" spans="1:10" ht="25.5" x14ac:dyDescent="0.25">
      <c r="A127" s="275" t="s">
        <v>39</v>
      </c>
      <c r="B127" s="286"/>
      <c r="C127" s="287"/>
      <c r="D127" s="16" t="s">
        <v>54</v>
      </c>
      <c r="E127" s="29">
        <f>E128+E138</f>
        <v>1069100.1300000001</v>
      </c>
      <c r="F127" s="29">
        <f>F128+F132+F138</f>
        <v>2512400</v>
      </c>
      <c r="G127" s="29">
        <f>G128+G132+G138</f>
        <v>1354690.3700000003</v>
      </c>
      <c r="H127" s="29">
        <f t="shared" si="16"/>
        <v>126.71314238826257</v>
      </c>
      <c r="I127" s="29">
        <f t="shared" si="13"/>
        <v>53.920170753064809</v>
      </c>
      <c r="J127" s="155"/>
    </row>
    <row r="128" spans="1:10" x14ac:dyDescent="0.25">
      <c r="A128" s="272" t="s">
        <v>139</v>
      </c>
      <c r="B128" s="282"/>
      <c r="C128" s="283"/>
      <c r="D128" s="17" t="s">
        <v>78</v>
      </c>
      <c r="E128" s="28">
        <f>E129+E131</f>
        <v>7246</v>
      </c>
      <c r="F128" s="28">
        <f>F129+F131</f>
        <v>18900</v>
      </c>
      <c r="G128" s="28">
        <f t="shared" ref="G128" si="20">G129+G131</f>
        <v>0</v>
      </c>
      <c r="H128" s="28">
        <f t="shared" si="16"/>
        <v>0</v>
      </c>
      <c r="I128" s="28">
        <v>0</v>
      </c>
      <c r="J128" s="155"/>
    </row>
    <row r="129" spans="1:10" x14ac:dyDescent="0.25">
      <c r="A129" s="250">
        <v>31</v>
      </c>
      <c r="B129" s="284"/>
      <c r="C129" s="285"/>
      <c r="D129" s="144" t="s">
        <v>16</v>
      </c>
      <c r="E129" s="24">
        <v>7246</v>
      </c>
      <c r="F129" s="23">
        <v>16500</v>
      </c>
      <c r="G129" s="23">
        <v>0</v>
      </c>
      <c r="H129" s="23">
        <f t="shared" si="16"/>
        <v>0</v>
      </c>
      <c r="I129" s="23">
        <v>0</v>
      </c>
      <c r="J129" s="155"/>
    </row>
    <row r="130" spans="1:10" ht="15" customHeight="1" x14ac:dyDescent="0.25">
      <c r="A130" s="250">
        <v>3111</v>
      </c>
      <c r="B130" s="284"/>
      <c r="C130" s="285"/>
      <c r="D130" s="144" t="s">
        <v>56</v>
      </c>
      <c r="E130" s="22">
        <v>7246</v>
      </c>
      <c r="F130" s="23">
        <v>0</v>
      </c>
      <c r="G130" s="23">
        <v>0</v>
      </c>
      <c r="H130" s="23">
        <f t="shared" si="16"/>
        <v>0</v>
      </c>
      <c r="I130" s="23">
        <v>0</v>
      </c>
      <c r="J130" s="155"/>
    </row>
    <row r="131" spans="1:10" x14ac:dyDescent="0.25">
      <c r="A131" s="250">
        <v>32</v>
      </c>
      <c r="B131" s="284"/>
      <c r="C131" s="285"/>
      <c r="D131" s="144" t="s">
        <v>25</v>
      </c>
      <c r="E131" s="22">
        <v>0</v>
      </c>
      <c r="F131" s="23">
        <v>2400</v>
      </c>
      <c r="G131" s="23">
        <v>0</v>
      </c>
      <c r="H131" s="23">
        <v>0</v>
      </c>
      <c r="I131" s="23">
        <v>0</v>
      </c>
      <c r="J131" s="155"/>
    </row>
    <row r="132" spans="1:10" ht="15" customHeight="1" x14ac:dyDescent="0.25">
      <c r="A132" s="272" t="s">
        <v>189</v>
      </c>
      <c r="B132" s="282"/>
      <c r="C132" s="283"/>
      <c r="D132" s="17" t="s">
        <v>190</v>
      </c>
      <c r="E132" s="28">
        <f>E133+E136</f>
        <v>7246</v>
      </c>
      <c r="F132" s="28">
        <f>F133+F136</f>
        <v>0</v>
      </c>
      <c r="G132" s="28">
        <f>G133+G136</f>
        <v>11477.25</v>
      </c>
      <c r="H132" s="28">
        <f t="shared" si="16"/>
        <v>158.39428650289815</v>
      </c>
      <c r="I132" s="28">
        <v>0</v>
      </c>
      <c r="J132" s="155"/>
    </row>
    <row r="133" spans="1:10" x14ac:dyDescent="0.25">
      <c r="A133" s="250">
        <v>31</v>
      </c>
      <c r="B133" s="284"/>
      <c r="C133" s="285"/>
      <c r="D133" s="144" t="s">
        <v>16</v>
      </c>
      <c r="E133" s="24">
        <f>E134</f>
        <v>7246</v>
      </c>
      <c r="F133" s="23">
        <v>0</v>
      </c>
      <c r="G133" s="59">
        <f>G134+G135</f>
        <v>11193.32</v>
      </c>
      <c r="H133" s="59">
        <f t="shared" si="16"/>
        <v>154.47584874413468</v>
      </c>
      <c r="I133" s="59">
        <v>0</v>
      </c>
      <c r="J133" s="155"/>
    </row>
    <row r="134" spans="1:10" x14ac:dyDescent="0.25">
      <c r="A134" s="247">
        <v>3111</v>
      </c>
      <c r="B134" s="294"/>
      <c r="C134" s="295"/>
      <c r="D134" s="147" t="s">
        <v>56</v>
      </c>
      <c r="E134" s="22">
        <v>7246</v>
      </c>
      <c r="F134" s="23">
        <v>0</v>
      </c>
      <c r="G134" s="23">
        <v>9608.01</v>
      </c>
      <c r="H134" s="23">
        <f t="shared" si="16"/>
        <v>132.59743306651944</v>
      </c>
      <c r="I134" s="23">
        <v>0</v>
      </c>
      <c r="J134" s="155"/>
    </row>
    <row r="135" spans="1:10" x14ac:dyDescent="0.25">
      <c r="A135" s="136">
        <v>3132</v>
      </c>
      <c r="B135" s="146"/>
      <c r="C135" s="147"/>
      <c r="D135" s="147" t="s">
        <v>222</v>
      </c>
      <c r="E135" s="22">
        <v>0</v>
      </c>
      <c r="F135" s="23">
        <v>0</v>
      </c>
      <c r="G135" s="23">
        <v>1585.31</v>
      </c>
      <c r="H135" s="23">
        <v>0</v>
      </c>
      <c r="I135" s="23">
        <v>0</v>
      </c>
      <c r="J135" s="155"/>
    </row>
    <row r="136" spans="1:10" x14ac:dyDescent="0.25">
      <c r="A136" s="250">
        <v>32</v>
      </c>
      <c r="B136" s="284"/>
      <c r="C136" s="285"/>
      <c r="D136" s="144" t="s">
        <v>25</v>
      </c>
      <c r="E136" s="22">
        <v>0</v>
      </c>
      <c r="F136" s="23">
        <v>0</v>
      </c>
      <c r="G136" s="59">
        <f>G137</f>
        <v>283.93</v>
      </c>
      <c r="H136" s="59">
        <v>0</v>
      </c>
      <c r="I136" s="59">
        <v>0</v>
      </c>
      <c r="J136" s="155"/>
    </row>
    <row r="137" spans="1:10" ht="25.5" x14ac:dyDescent="0.25">
      <c r="A137" s="247">
        <v>3212</v>
      </c>
      <c r="B137" s="294"/>
      <c r="C137" s="295"/>
      <c r="D137" s="147" t="s">
        <v>197</v>
      </c>
      <c r="E137" s="22">
        <v>0</v>
      </c>
      <c r="F137" s="23">
        <v>0</v>
      </c>
      <c r="G137" s="23">
        <v>283.93</v>
      </c>
      <c r="H137" s="23">
        <v>0</v>
      </c>
      <c r="I137" s="23">
        <v>0</v>
      </c>
      <c r="J137" s="155"/>
    </row>
    <row r="138" spans="1:10" x14ac:dyDescent="0.25">
      <c r="A138" s="272" t="s">
        <v>57</v>
      </c>
      <c r="B138" s="282"/>
      <c r="C138" s="283"/>
      <c r="D138" s="17" t="s">
        <v>58</v>
      </c>
      <c r="E138" s="28">
        <f>E139+E143</f>
        <v>1061854.1300000001</v>
      </c>
      <c r="F138" s="28">
        <f>F139+F143</f>
        <v>2493500</v>
      </c>
      <c r="G138" s="28">
        <f>G139+G143+G146</f>
        <v>1343213.1200000003</v>
      </c>
      <c r="H138" s="28">
        <f t="shared" si="16"/>
        <v>126.49695302310499</v>
      </c>
      <c r="I138" s="28">
        <f t="shared" ref="I138:I198" si="21">G138/F138*100</f>
        <v>53.868583116101874</v>
      </c>
      <c r="J138" s="155"/>
    </row>
    <row r="139" spans="1:10" x14ac:dyDescent="0.25">
      <c r="A139" s="250">
        <v>31</v>
      </c>
      <c r="B139" s="284"/>
      <c r="C139" s="285"/>
      <c r="D139" s="144" t="s">
        <v>16</v>
      </c>
      <c r="E139" s="24">
        <f>E140+E141+E142</f>
        <v>1059380.8500000001</v>
      </c>
      <c r="F139" s="23">
        <v>2487500</v>
      </c>
      <c r="G139" s="59">
        <f>G140+G141+G142</f>
        <v>1339604.1900000002</v>
      </c>
      <c r="H139" s="157">
        <f t="shared" si="16"/>
        <v>126.45161463887138</v>
      </c>
      <c r="I139" s="157">
        <f t="shared" si="21"/>
        <v>53.85343477386936</v>
      </c>
      <c r="J139" s="155"/>
    </row>
    <row r="140" spans="1:10" x14ac:dyDescent="0.25">
      <c r="A140" s="247">
        <v>3111</v>
      </c>
      <c r="B140" s="294"/>
      <c r="C140" s="295"/>
      <c r="D140" s="147" t="s">
        <v>56</v>
      </c>
      <c r="E140" s="22">
        <v>876668.64</v>
      </c>
      <c r="F140" s="23">
        <v>0</v>
      </c>
      <c r="G140" s="23">
        <v>1118018.07</v>
      </c>
      <c r="H140" s="157">
        <f t="shared" si="16"/>
        <v>127.53029126261436</v>
      </c>
      <c r="I140" s="157">
        <v>0</v>
      </c>
      <c r="J140" s="155"/>
    </row>
    <row r="141" spans="1:10" x14ac:dyDescent="0.25">
      <c r="A141" s="136">
        <v>3121</v>
      </c>
      <c r="B141" s="146"/>
      <c r="C141" s="147"/>
      <c r="D141" s="147" t="s">
        <v>221</v>
      </c>
      <c r="E141" s="22">
        <v>42837.19</v>
      </c>
      <c r="F141" s="23">
        <v>0</v>
      </c>
      <c r="G141" s="23">
        <v>45102.55</v>
      </c>
      <c r="H141" s="157">
        <f t="shared" si="16"/>
        <v>105.28830205716109</v>
      </c>
      <c r="I141" s="157">
        <v>0</v>
      </c>
      <c r="J141" s="155"/>
    </row>
    <row r="142" spans="1:10" x14ac:dyDescent="0.25">
      <c r="A142" s="136">
        <v>3132</v>
      </c>
      <c r="B142" s="146"/>
      <c r="C142" s="147"/>
      <c r="D142" s="147" t="s">
        <v>222</v>
      </c>
      <c r="E142" s="22">
        <v>139875.01999999999</v>
      </c>
      <c r="F142" s="23">
        <v>0</v>
      </c>
      <c r="G142" s="23">
        <v>176483.57</v>
      </c>
      <c r="H142" s="157">
        <f t="shared" si="16"/>
        <v>126.17232869743292</v>
      </c>
      <c r="I142" s="157">
        <v>0</v>
      </c>
      <c r="J142" s="155"/>
    </row>
    <row r="143" spans="1:10" x14ac:dyDescent="0.25">
      <c r="A143" s="250">
        <v>32</v>
      </c>
      <c r="B143" s="284"/>
      <c r="C143" s="285"/>
      <c r="D143" s="144" t="s">
        <v>25</v>
      </c>
      <c r="E143" s="24">
        <f>E144</f>
        <v>2473.2800000000002</v>
      </c>
      <c r="F143" s="23">
        <v>6000</v>
      </c>
      <c r="G143" s="59">
        <f>G144+G145</f>
        <v>2999.84</v>
      </c>
      <c r="H143" s="157">
        <f t="shared" ref="H143:H206" si="22">G143/E143*100</f>
        <v>121.28994695303403</v>
      </c>
      <c r="I143" s="157">
        <f t="shared" si="21"/>
        <v>49.997333333333337</v>
      </c>
      <c r="J143" s="155"/>
    </row>
    <row r="144" spans="1:10" x14ac:dyDescent="0.25">
      <c r="A144" s="247">
        <v>3295</v>
      </c>
      <c r="B144" s="294"/>
      <c r="C144" s="295"/>
      <c r="D144" s="147" t="s">
        <v>215</v>
      </c>
      <c r="E144" s="22">
        <v>2473.2800000000002</v>
      </c>
      <c r="F144" s="23">
        <v>0</v>
      </c>
      <c r="G144" s="23">
        <v>1932</v>
      </c>
      <c r="H144" s="157">
        <f t="shared" si="22"/>
        <v>78.114891965325398</v>
      </c>
      <c r="I144" s="157">
        <v>0</v>
      </c>
      <c r="J144" s="155"/>
    </row>
    <row r="145" spans="1:13" x14ac:dyDescent="0.25">
      <c r="A145" s="247">
        <v>3296</v>
      </c>
      <c r="B145" s="280"/>
      <c r="C145" s="281"/>
      <c r="D145" s="147" t="s">
        <v>235</v>
      </c>
      <c r="E145" s="22">
        <v>0</v>
      </c>
      <c r="F145" s="23">
        <v>0</v>
      </c>
      <c r="G145" s="23">
        <v>1067.8399999999999</v>
      </c>
      <c r="H145" s="157">
        <v>0</v>
      </c>
      <c r="I145" s="157">
        <v>0</v>
      </c>
      <c r="J145" s="155"/>
    </row>
    <row r="146" spans="1:13" ht="15" customHeight="1" x14ac:dyDescent="0.25">
      <c r="A146" s="247">
        <v>34</v>
      </c>
      <c r="B146" s="294"/>
      <c r="C146" s="295"/>
      <c r="D146" s="147" t="s">
        <v>121</v>
      </c>
      <c r="E146" s="22">
        <v>0</v>
      </c>
      <c r="F146" s="23">
        <v>0</v>
      </c>
      <c r="G146" s="59">
        <v>609.09</v>
      </c>
      <c r="H146" s="157">
        <v>0</v>
      </c>
      <c r="I146" s="157">
        <v>0</v>
      </c>
      <c r="J146" s="155"/>
    </row>
    <row r="147" spans="1:13" ht="15" customHeight="1" x14ac:dyDescent="0.25">
      <c r="A147" s="247">
        <v>3434</v>
      </c>
      <c r="B147" s="294"/>
      <c r="C147" s="295"/>
      <c r="D147" s="147" t="s">
        <v>236</v>
      </c>
      <c r="E147" s="22">
        <v>0</v>
      </c>
      <c r="F147" s="22">
        <v>0</v>
      </c>
      <c r="G147" s="22">
        <v>609.09</v>
      </c>
      <c r="H147" s="157">
        <v>0</v>
      </c>
      <c r="I147" s="157">
        <v>0</v>
      </c>
      <c r="J147" s="155"/>
    </row>
    <row r="148" spans="1:13" x14ac:dyDescent="0.25">
      <c r="A148" s="269" t="s">
        <v>62</v>
      </c>
      <c r="B148" s="270"/>
      <c r="C148" s="271"/>
      <c r="D148" s="142" t="s">
        <v>63</v>
      </c>
      <c r="E148" s="31">
        <f>E149</f>
        <v>1670.02</v>
      </c>
      <c r="F148" s="31">
        <v>2700</v>
      </c>
      <c r="G148" s="31">
        <f t="shared" ref="G148:G149" si="23">G149</f>
        <v>1938.28</v>
      </c>
      <c r="H148" s="31">
        <f t="shared" si="22"/>
        <v>116.06328067927329</v>
      </c>
      <c r="I148" s="31">
        <f t="shared" si="21"/>
        <v>71.788148148148139</v>
      </c>
      <c r="J148" s="155"/>
    </row>
    <row r="149" spans="1:13" x14ac:dyDescent="0.25">
      <c r="A149" s="272" t="s">
        <v>60</v>
      </c>
      <c r="B149" s="288"/>
      <c r="C149" s="289"/>
      <c r="D149" s="17" t="s">
        <v>61</v>
      </c>
      <c r="E149" s="28">
        <f>E150</f>
        <v>1670.02</v>
      </c>
      <c r="F149" s="28">
        <v>2700</v>
      </c>
      <c r="G149" s="28">
        <f t="shared" si="23"/>
        <v>1938.28</v>
      </c>
      <c r="H149" s="28">
        <f t="shared" si="22"/>
        <v>116.06328067927329</v>
      </c>
      <c r="I149" s="28">
        <f t="shared" si="21"/>
        <v>71.788148148148139</v>
      </c>
      <c r="J149" s="155"/>
    </row>
    <row r="150" spans="1:13" x14ac:dyDescent="0.25">
      <c r="A150" s="250">
        <v>32</v>
      </c>
      <c r="B150" s="284"/>
      <c r="C150" s="285"/>
      <c r="D150" s="144" t="s">
        <v>184</v>
      </c>
      <c r="E150" s="24">
        <f>E151+E152+E153</f>
        <v>1670.02</v>
      </c>
      <c r="F150" s="23">
        <v>2700</v>
      </c>
      <c r="G150" s="23">
        <f>G151+G152+G153</f>
        <v>1938.28</v>
      </c>
      <c r="H150" s="23">
        <f t="shared" si="22"/>
        <v>116.06328067927329</v>
      </c>
      <c r="I150" s="23">
        <f t="shared" si="21"/>
        <v>71.788148148148139</v>
      </c>
      <c r="J150" s="155"/>
      <c r="M150" s="38"/>
    </row>
    <row r="151" spans="1:13" x14ac:dyDescent="0.25">
      <c r="A151" s="247">
        <v>3211</v>
      </c>
      <c r="B151" s="294"/>
      <c r="C151" s="295"/>
      <c r="D151" s="147" t="s">
        <v>196</v>
      </c>
      <c r="E151" s="22">
        <v>481.58</v>
      </c>
      <c r="F151" s="23">
        <v>0</v>
      </c>
      <c r="G151" s="23">
        <v>92.37</v>
      </c>
      <c r="H151" s="23">
        <f t="shared" si="22"/>
        <v>19.180613812865985</v>
      </c>
      <c r="I151" s="23">
        <v>0</v>
      </c>
      <c r="J151" s="155"/>
    </row>
    <row r="152" spans="1:13" ht="25.5" customHeight="1" x14ac:dyDescent="0.25">
      <c r="A152" s="136">
        <v>3291</v>
      </c>
      <c r="B152" s="146"/>
      <c r="C152" s="147"/>
      <c r="D152" s="147" t="s">
        <v>237</v>
      </c>
      <c r="E152" s="22">
        <v>121.31</v>
      </c>
      <c r="F152" s="23">
        <v>0</v>
      </c>
      <c r="G152" s="23">
        <v>625.82000000000005</v>
      </c>
      <c r="H152" s="23">
        <f t="shared" si="22"/>
        <v>515.88492292473825</v>
      </c>
      <c r="I152" s="23">
        <v>0</v>
      </c>
      <c r="J152" s="155"/>
    </row>
    <row r="153" spans="1:13" ht="15" customHeight="1" x14ac:dyDescent="0.25">
      <c r="A153" s="136">
        <v>3299</v>
      </c>
      <c r="B153" s="146"/>
      <c r="C153" s="147"/>
      <c r="D153" s="147" t="s">
        <v>216</v>
      </c>
      <c r="E153" s="22">
        <v>1067.1300000000001</v>
      </c>
      <c r="F153" s="23">
        <v>0</v>
      </c>
      <c r="G153" s="23">
        <v>1220.0899999999999</v>
      </c>
      <c r="H153" s="23">
        <f t="shared" si="22"/>
        <v>114.33377376701995</v>
      </c>
      <c r="I153" s="23">
        <v>0</v>
      </c>
      <c r="J153" s="155"/>
    </row>
    <row r="154" spans="1:13" x14ac:dyDescent="0.25">
      <c r="A154" s="269" t="s">
        <v>136</v>
      </c>
      <c r="B154" s="270"/>
      <c r="C154" s="271"/>
      <c r="D154" s="142" t="s">
        <v>64</v>
      </c>
      <c r="E154" s="31">
        <f>E155</f>
        <v>6326.5</v>
      </c>
      <c r="F154" s="31">
        <v>12000</v>
      </c>
      <c r="G154" s="31">
        <f t="shared" ref="G154" si="24">G155</f>
        <v>4633.5</v>
      </c>
      <c r="H154" s="31">
        <f t="shared" si="22"/>
        <v>73.23954793329645</v>
      </c>
      <c r="I154" s="31">
        <f t="shared" si="21"/>
        <v>38.612499999999997</v>
      </c>
      <c r="J154" s="155"/>
    </row>
    <row r="155" spans="1:13" x14ac:dyDescent="0.25">
      <c r="A155" s="272" t="s">
        <v>65</v>
      </c>
      <c r="B155" s="288"/>
      <c r="C155" s="289"/>
      <c r="D155" s="17" t="s">
        <v>66</v>
      </c>
      <c r="E155" s="28">
        <f>E156</f>
        <v>6326.5</v>
      </c>
      <c r="F155" s="28">
        <v>12000</v>
      </c>
      <c r="G155" s="28">
        <f>G156</f>
        <v>4633.5</v>
      </c>
      <c r="H155" s="28">
        <f t="shared" si="22"/>
        <v>73.23954793329645</v>
      </c>
      <c r="I155" s="28">
        <f t="shared" si="21"/>
        <v>38.612499999999997</v>
      </c>
      <c r="J155" s="155"/>
    </row>
    <row r="156" spans="1:13" ht="15" customHeight="1" x14ac:dyDescent="0.25">
      <c r="A156" s="250">
        <v>32</v>
      </c>
      <c r="B156" s="248"/>
      <c r="C156" s="249"/>
      <c r="D156" s="144" t="s">
        <v>25</v>
      </c>
      <c r="E156" s="24">
        <f>E157</f>
        <v>6326.5</v>
      </c>
      <c r="F156" s="23">
        <v>12000</v>
      </c>
      <c r="G156" s="59">
        <f>G157</f>
        <v>4633.5</v>
      </c>
      <c r="H156" s="59">
        <f t="shared" si="22"/>
        <v>73.23954793329645</v>
      </c>
      <c r="I156" s="59">
        <f t="shared" si="21"/>
        <v>38.612499999999997</v>
      </c>
      <c r="J156" s="155"/>
    </row>
    <row r="157" spans="1:13" ht="15" customHeight="1" x14ac:dyDescent="0.25">
      <c r="A157" s="250">
        <v>3299</v>
      </c>
      <c r="B157" s="248"/>
      <c r="C157" s="249"/>
      <c r="D157" s="144" t="s">
        <v>216</v>
      </c>
      <c r="E157" s="22">
        <v>6326.5</v>
      </c>
      <c r="F157" s="22">
        <v>0</v>
      </c>
      <c r="G157" s="22">
        <v>4633.5</v>
      </c>
      <c r="H157" s="22">
        <f t="shared" si="22"/>
        <v>73.23954793329645</v>
      </c>
      <c r="I157" s="22">
        <v>0</v>
      </c>
      <c r="J157" s="155"/>
    </row>
    <row r="158" spans="1:13" x14ac:dyDescent="0.25">
      <c r="A158" s="269" t="s">
        <v>135</v>
      </c>
      <c r="B158" s="270"/>
      <c r="C158" s="271"/>
      <c r="D158" s="142" t="s">
        <v>67</v>
      </c>
      <c r="E158" s="31">
        <f>E159+E162</f>
        <v>0</v>
      </c>
      <c r="F158" s="31">
        <v>4000</v>
      </c>
      <c r="G158" s="31">
        <f t="shared" ref="G158" si="25">G159+G162</f>
        <v>1400</v>
      </c>
      <c r="H158" s="31">
        <v>0</v>
      </c>
      <c r="I158" s="31">
        <f t="shared" si="21"/>
        <v>35</v>
      </c>
      <c r="J158" s="155"/>
    </row>
    <row r="159" spans="1:13" x14ac:dyDescent="0.25">
      <c r="A159" s="272" t="s">
        <v>65</v>
      </c>
      <c r="B159" s="288"/>
      <c r="C159" s="289"/>
      <c r="D159" s="17" t="s">
        <v>66</v>
      </c>
      <c r="E159" s="28">
        <f>E160</f>
        <v>0</v>
      </c>
      <c r="F159" s="28">
        <v>4000</v>
      </c>
      <c r="G159" s="28">
        <f t="shared" ref="G159" si="26">G160</f>
        <v>1400</v>
      </c>
      <c r="H159" s="28">
        <v>0</v>
      </c>
      <c r="I159" s="28">
        <f t="shared" si="21"/>
        <v>35</v>
      </c>
      <c r="J159" s="155"/>
    </row>
    <row r="160" spans="1:13" ht="15" customHeight="1" x14ac:dyDescent="0.25">
      <c r="A160" s="250">
        <v>32</v>
      </c>
      <c r="B160" s="248"/>
      <c r="C160" s="249"/>
      <c r="D160" s="144" t="s">
        <v>25</v>
      </c>
      <c r="E160" s="22">
        <v>0</v>
      </c>
      <c r="F160" s="23">
        <v>4000</v>
      </c>
      <c r="G160" s="59">
        <f>G161</f>
        <v>1400</v>
      </c>
      <c r="H160" s="59">
        <v>0</v>
      </c>
      <c r="I160" s="59">
        <f t="shared" si="21"/>
        <v>35</v>
      </c>
      <c r="J160" s="155"/>
    </row>
    <row r="161" spans="1:10" x14ac:dyDescent="0.25">
      <c r="A161" s="250">
        <v>3299</v>
      </c>
      <c r="B161" s="248"/>
      <c r="C161" s="249"/>
      <c r="D161" s="144" t="s">
        <v>216</v>
      </c>
      <c r="E161" s="22">
        <v>0</v>
      </c>
      <c r="F161" s="22">
        <v>0</v>
      </c>
      <c r="G161" s="22">
        <v>1400</v>
      </c>
      <c r="H161" s="22">
        <v>0</v>
      </c>
      <c r="I161" s="22">
        <v>0</v>
      </c>
      <c r="J161" s="155"/>
    </row>
    <row r="162" spans="1:10" ht="15" customHeight="1" x14ac:dyDescent="0.25">
      <c r="A162" s="272" t="s">
        <v>51</v>
      </c>
      <c r="B162" s="288"/>
      <c r="C162" s="289"/>
      <c r="D162" s="17" t="s">
        <v>68</v>
      </c>
      <c r="E162" s="28">
        <f>E163</f>
        <v>0</v>
      </c>
      <c r="F162" s="28">
        <v>0</v>
      </c>
      <c r="G162" s="28">
        <f t="shared" ref="G162" si="27">G163</f>
        <v>0</v>
      </c>
      <c r="H162" s="28">
        <v>0</v>
      </c>
      <c r="I162" s="28">
        <v>0</v>
      </c>
      <c r="J162" s="155"/>
    </row>
    <row r="163" spans="1:10" ht="15" customHeight="1" x14ac:dyDescent="0.25">
      <c r="A163" s="250">
        <v>32</v>
      </c>
      <c r="B163" s="248"/>
      <c r="C163" s="249"/>
      <c r="D163" s="144" t="s">
        <v>25</v>
      </c>
      <c r="E163" s="22">
        <v>0</v>
      </c>
      <c r="F163" s="23">
        <v>0</v>
      </c>
      <c r="G163" s="23">
        <v>0</v>
      </c>
      <c r="H163" s="23">
        <v>0</v>
      </c>
      <c r="I163" s="23">
        <v>0</v>
      </c>
      <c r="J163" s="155"/>
    </row>
    <row r="164" spans="1:10" x14ac:dyDescent="0.25">
      <c r="A164" s="269" t="s">
        <v>72</v>
      </c>
      <c r="B164" s="270"/>
      <c r="C164" s="271"/>
      <c r="D164" s="142" t="s">
        <v>69</v>
      </c>
      <c r="E164" s="31">
        <f>E165+E172+E177+E182</f>
        <v>1738.6799999999998</v>
      </c>
      <c r="F164" s="31">
        <f>F165+F172</f>
        <v>12500</v>
      </c>
      <c r="G164" s="31">
        <f t="shared" ref="G164" si="28">G165+G172+G177+G182</f>
        <v>5548.9</v>
      </c>
      <c r="H164" s="31">
        <f t="shared" si="22"/>
        <v>319.14440840177605</v>
      </c>
      <c r="I164" s="31">
        <f t="shared" si="21"/>
        <v>44.391199999999998</v>
      </c>
      <c r="J164" s="155"/>
    </row>
    <row r="165" spans="1:10" x14ac:dyDescent="0.25">
      <c r="A165" s="272" t="s">
        <v>49</v>
      </c>
      <c r="B165" s="282"/>
      <c r="C165" s="283"/>
      <c r="D165" s="17" t="s">
        <v>50</v>
      </c>
      <c r="E165" s="28">
        <f>E166</f>
        <v>899</v>
      </c>
      <c r="F165" s="28">
        <v>6500</v>
      </c>
      <c r="G165" s="28">
        <f t="shared" ref="G165" si="29">G166</f>
        <v>1117.47</v>
      </c>
      <c r="H165" s="28">
        <f t="shared" si="22"/>
        <v>124.30144605116797</v>
      </c>
      <c r="I165" s="28">
        <f t="shared" si="21"/>
        <v>17.191846153846154</v>
      </c>
      <c r="J165" s="155"/>
    </row>
    <row r="166" spans="1:10" x14ac:dyDescent="0.25">
      <c r="A166" s="250">
        <v>42</v>
      </c>
      <c r="B166" s="248"/>
      <c r="C166" s="249"/>
      <c r="D166" s="144" t="s">
        <v>183</v>
      </c>
      <c r="E166" s="24">
        <f>E167</f>
        <v>899</v>
      </c>
      <c r="F166" s="23">
        <v>6500</v>
      </c>
      <c r="G166" s="59">
        <f>G167+G168+G169+G170+G171</f>
        <v>1117.47</v>
      </c>
      <c r="H166" s="59">
        <f t="shared" si="22"/>
        <v>124.30144605116797</v>
      </c>
      <c r="I166" s="59">
        <f t="shared" si="21"/>
        <v>17.191846153846154</v>
      </c>
      <c r="J166" s="155"/>
    </row>
    <row r="167" spans="1:10" x14ac:dyDescent="0.25">
      <c r="A167" s="247">
        <v>4221</v>
      </c>
      <c r="B167" s="248"/>
      <c r="C167" s="249"/>
      <c r="D167" s="147" t="s">
        <v>226</v>
      </c>
      <c r="E167" s="22">
        <v>899</v>
      </c>
      <c r="F167" s="23">
        <v>0</v>
      </c>
      <c r="G167" s="23">
        <v>787.5</v>
      </c>
      <c r="H167" s="23">
        <f t="shared" si="22"/>
        <v>87.59733036707452</v>
      </c>
      <c r="I167" s="23">
        <v>0</v>
      </c>
      <c r="J167" s="155"/>
    </row>
    <row r="168" spans="1:10" x14ac:dyDescent="0.25">
      <c r="A168" s="247">
        <v>4222</v>
      </c>
      <c r="B168" s="248"/>
      <c r="C168" s="249"/>
      <c r="D168" s="147" t="s">
        <v>238</v>
      </c>
      <c r="E168" s="22">
        <v>0</v>
      </c>
      <c r="F168" s="23">
        <v>0</v>
      </c>
      <c r="G168" s="23">
        <v>127.3</v>
      </c>
      <c r="H168" s="23">
        <v>0</v>
      </c>
      <c r="I168" s="23">
        <v>0</v>
      </c>
      <c r="J168" s="155"/>
    </row>
    <row r="169" spans="1:10" x14ac:dyDescent="0.25">
      <c r="A169" s="247">
        <v>4223</v>
      </c>
      <c r="B169" s="248"/>
      <c r="C169" s="249"/>
      <c r="D169" s="147" t="s">
        <v>227</v>
      </c>
      <c r="E169" s="22">
        <v>0</v>
      </c>
      <c r="F169" s="23">
        <v>0</v>
      </c>
      <c r="G169" s="23">
        <v>0</v>
      </c>
      <c r="H169" s="23">
        <v>0</v>
      </c>
      <c r="I169" s="23">
        <v>0</v>
      </c>
      <c r="J169" s="155"/>
    </row>
    <row r="170" spans="1:10" ht="15" customHeight="1" x14ac:dyDescent="0.25">
      <c r="A170" s="247">
        <v>4227</v>
      </c>
      <c r="B170" s="248"/>
      <c r="C170" s="249"/>
      <c r="D170" s="147" t="s">
        <v>239</v>
      </c>
      <c r="E170" s="22">
        <v>0</v>
      </c>
      <c r="F170" s="23">
        <v>0</v>
      </c>
      <c r="G170" s="23">
        <v>0</v>
      </c>
      <c r="H170" s="23">
        <v>0</v>
      </c>
      <c r="I170" s="23">
        <v>0</v>
      </c>
      <c r="J170" s="155"/>
    </row>
    <row r="171" spans="1:10" x14ac:dyDescent="0.25">
      <c r="A171" s="247">
        <v>4241</v>
      </c>
      <c r="B171" s="248"/>
      <c r="C171" s="249"/>
      <c r="D171" s="147" t="s">
        <v>240</v>
      </c>
      <c r="E171" s="22">
        <v>0</v>
      </c>
      <c r="F171" s="23">
        <v>0</v>
      </c>
      <c r="G171" s="23">
        <v>202.67</v>
      </c>
      <c r="H171" s="23">
        <v>0</v>
      </c>
      <c r="I171" s="23">
        <v>0</v>
      </c>
      <c r="J171" s="155"/>
    </row>
    <row r="172" spans="1:10" x14ac:dyDescent="0.25">
      <c r="A172" s="272" t="s">
        <v>85</v>
      </c>
      <c r="B172" s="282"/>
      <c r="C172" s="283"/>
      <c r="D172" s="17" t="s">
        <v>68</v>
      </c>
      <c r="E172" s="28">
        <f>E173</f>
        <v>0</v>
      </c>
      <c r="F172" s="28">
        <v>6000</v>
      </c>
      <c r="G172" s="28">
        <f t="shared" ref="G172" si="30">G173</f>
        <v>1448.14</v>
      </c>
      <c r="H172" s="28">
        <v>0</v>
      </c>
      <c r="I172" s="28">
        <f t="shared" si="21"/>
        <v>24.135666666666669</v>
      </c>
      <c r="J172" s="155"/>
    </row>
    <row r="173" spans="1:10" x14ac:dyDescent="0.25">
      <c r="A173" s="250">
        <v>42</v>
      </c>
      <c r="B173" s="248"/>
      <c r="C173" s="249"/>
      <c r="D173" s="144" t="s">
        <v>183</v>
      </c>
      <c r="E173" s="22">
        <v>0</v>
      </c>
      <c r="F173" s="23">
        <v>6000</v>
      </c>
      <c r="G173" s="59">
        <f>G174+G175+G176</f>
        <v>1448.14</v>
      </c>
      <c r="H173" s="59">
        <v>0</v>
      </c>
      <c r="I173" s="59">
        <f t="shared" si="21"/>
        <v>24.135666666666669</v>
      </c>
      <c r="J173" s="155"/>
    </row>
    <row r="174" spans="1:10" x14ac:dyDescent="0.25">
      <c r="A174" s="250">
        <v>4226</v>
      </c>
      <c r="B174" s="248"/>
      <c r="C174" s="249"/>
      <c r="D174" s="144" t="s">
        <v>228</v>
      </c>
      <c r="E174" s="22">
        <v>0</v>
      </c>
      <c r="F174" s="22">
        <v>0</v>
      </c>
      <c r="G174" s="22">
        <v>679.94</v>
      </c>
      <c r="H174" s="22">
        <v>0</v>
      </c>
      <c r="I174" s="22">
        <v>0</v>
      </c>
      <c r="J174" s="155"/>
    </row>
    <row r="175" spans="1:10" ht="15" customHeight="1" x14ac:dyDescent="0.25">
      <c r="A175" s="250">
        <v>4227</v>
      </c>
      <c r="B175" s="248"/>
      <c r="C175" s="249"/>
      <c r="D175" s="144" t="s">
        <v>239</v>
      </c>
      <c r="E175" s="22">
        <v>0</v>
      </c>
      <c r="F175" s="22">
        <v>0</v>
      </c>
      <c r="G175" s="22">
        <v>768.2</v>
      </c>
      <c r="H175" s="22">
        <v>0</v>
      </c>
      <c r="I175" s="22">
        <v>0</v>
      </c>
      <c r="J175" s="155"/>
    </row>
    <row r="176" spans="1:10" x14ac:dyDescent="0.25">
      <c r="A176" s="250">
        <v>4241</v>
      </c>
      <c r="B176" s="248"/>
      <c r="C176" s="249"/>
      <c r="D176" s="144" t="s">
        <v>240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155"/>
    </row>
    <row r="177" spans="1:10" x14ac:dyDescent="0.25">
      <c r="A177" s="272" t="s">
        <v>52</v>
      </c>
      <c r="B177" s="282"/>
      <c r="C177" s="283"/>
      <c r="D177" s="17" t="s">
        <v>79</v>
      </c>
      <c r="E177" s="28">
        <f>E178</f>
        <v>839.68</v>
      </c>
      <c r="F177" s="28">
        <v>0</v>
      </c>
      <c r="G177" s="28">
        <f t="shared" ref="G177" si="31">G178</f>
        <v>2983.29</v>
      </c>
      <c r="H177" s="28">
        <f t="shared" si="22"/>
        <v>355.28891958841467</v>
      </c>
      <c r="I177" s="28">
        <v>0</v>
      </c>
      <c r="J177" s="155"/>
    </row>
    <row r="178" spans="1:10" x14ac:dyDescent="0.25">
      <c r="A178" s="250">
        <v>42</v>
      </c>
      <c r="B178" s="248"/>
      <c r="C178" s="249"/>
      <c r="D178" s="144" t="s">
        <v>183</v>
      </c>
      <c r="E178" s="24">
        <f>E179</f>
        <v>839.68</v>
      </c>
      <c r="F178" s="23">
        <v>0</v>
      </c>
      <c r="G178" s="59">
        <f>G180+G181</f>
        <v>2983.29</v>
      </c>
      <c r="H178" s="157">
        <f t="shared" si="22"/>
        <v>355.28891958841467</v>
      </c>
      <c r="I178" s="157">
        <v>0</v>
      </c>
      <c r="J178" s="155"/>
    </row>
    <row r="179" spans="1:10" x14ac:dyDescent="0.25">
      <c r="A179" s="250">
        <v>4221</v>
      </c>
      <c r="B179" s="248"/>
      <c r="C179" s="249"/>
      <c r="D179" s="144" t="s">
        <v>226</v>
      </c>
      <c r="E179" s="22">
        <v>839.68</v>
      </c>
      <c r="F179" s="22">
        <v>0</v>
      </c>
      <c r="G179" s="22">
        <v>0</v>
      </c>
      <c r="H179" s="157">
        <f t="shared" si="22"/>
        <v>0</v>
      </c>
      <c r="I179" s="157">
        <v>0</v>
      </c>
      <c r="J179" s="155"/>
    </row>
    <row r="180" spans="1:10" ht="15" customHeight="1" x14ac:dyDescent="0.25">
      <c r="A180" s="250">
        <v>4226</v>
      </c>
      <c r="B180" s="248"/>
      <c r="C180" s="249"/>
      <c r="D180" s="144" t="s">
        <v>228</v>
      </c>
      <c r="E180" s="22">
        <v>0</v>
      </c>
      <c r="F180" s="22">
        <v>0</v>
      </c>
      <c r="G180" s="22">
        <v>748</v>
      </c>
      <c r="H180" s="157">
        <v>0</v>
      </c>
      <c r="I180" s="157">
        <v>0</v>
      </c>
      <c r="J180" s="155"/>
    </row>
    <row r="181" spans="1:10" x14ac:dyDescent="0.25">
      <c r="A181" s="250">
        <v>4227</v>
      </c>
      <c r="B181" s="248"/>
      <c r="C181" s="249"/>
      <c r="D181" s="144" t="s">
        <v>239</v>
      </c>
      <c r="E181" s="22">
        <v>0</v>
      </c>
      <c r="F181" s="22">
        <v>0</v>
      </c>
      <c r="G181" s="22">
        <v>2235.29</v>
      </c>
      <c r="H181" s="157">
        <v>0</v>
      </c>
      <c r="I181" s="157">
        <v>0</v>
      </c>
      <c r="J181" s="155"/>
    </row>
    <row r="182" spans="1:10" ht="25.5" customHeight="1" x14ac:dyDescent="0.25">
      <c r="A182" s="272" t="s">
        <v>80</v>
      </c>
      <c r="B182" s="282"/>
      <c r="C182" s="283"/>
      <c r="D182" s="17" t="s">
        <v>81</v>
      </c>
      <c r="E182" s="28">
        <f>E183</f>
        <v>0</v>
      </c>
      <c r="F182" s="28">
        <v>0</v>
      </c>
      <c r="G182" s="28">
        <f t="shared" ref="G182" si="32">G183</f>
        <v>0</v>
      </c>
      <c r="H182" s="28">
        <v>0</v>
      </c>
      <c r="I182" s="28">
        <v>0</v>
      </c>
      <c r="J182" s="155"/>
    </row>
    <row r="183" spans="1:10" ht="15" customHeight="1" x14ac:dyDescent="0.25">
      <c r="A183" s="250">
        <v>42</v>
      </c>
      <c r="B183" s="248"/>
      <c r="C183" s="249"/>
      <c r="D183" s="144" t="s">
        <v>183</v>
      </c>
      <c r="E183" s="22">
        <v>0</v>
      </c>
      <c r="F183" s="23">
        <v>0</v>
      </c>
      <c r="G183" s="23">
        <v>0</v>
      </c>
      <c r="H183" s="23">
        <v>0</v>
      </c>
      <c r="I183" s="23">
        <v>0</v>
      </c>
      <c r="J183" s="155"/>
    </row>
    <row r="184" spans="1:10" x14ac:dyDescent="0.25">
      <c r="A184" s="269" t="s">
        <v>134</v>
      </c>
      <c r="B184" s="270"/>
      <c r="C184" s="271"/>
      <c r="D184" s="142" t="s">
        <v>82</v>
      </c>
      <c r="E184" s="31">
        <f>E185</f>
        <v>4000</v>
      </c>
      <c r="F184" s="31">
        <v>5400</v>
      </c>
      <c r="G184" s="31">
        <f t="shared" ref="G184:G185" si="33">G185</f>
        <v>5400</v>
      </c>
      <c r="H184" s="31">
        <f t="shared" si="22"/>
        <v>135</v>
      </c>
      <c r="I184" s="31">
        <f t="shared" si="21"/>
        <v>100</v>
      </c>
      <c r="J184" s="155"/>
    </row>
    <row r="185" spans="1:10" x14ac:dyDescent="0.25">
      <c r="A185" s="272" t="s">
        <v>51</v>
      </c>
      <c r="B185" s="288"/>
      <c r="C185" s="289"/>
      <c r="D185" s="17" t="s">
        <v>68</v>
      </c>
      <c r="E185" s="28">
        <f>E186</f>
        <v>4000</v>
      </c>
      <c r="F185" s="28">
        <v>5400</v>
      </c>
      <c r="G185" s="28">
        <f t="shared" si="33"/>
        <v>5400</v>
      </c>
      <c r="H185" s="28">
        <f t="shared" si="22"/>
        <v>135</v>
      </c>
      <c r="I185" s="28">
        <f t="shared" si="21"/>
        <v>100</v>
      </c>
      <c r="J185" s="155"/>
    </row>
    <row r="186" spans="1:10" ht="15" customHeight="1" x14ac:dyDescent="0.25">
      <c r="A186" s="250">
        <v>32</v>
      </c>
      <c r="B186" s="248"/>
      <c r="C186" s="249"/>
      <c r="D186" s="19" t="s">
        <v>25</v>
      </c>
      <c r="E186" s="22">
        <f>E187</f>
        <v>4000</v>
      </c>
      <c r="F186" s="23">
        <v>5400</v>
      </c>
      <c r="G186" s="59">
        <v>5400</v>
      </c>
      <c r="H186" s="59">
        <f t="shared" si="22"/>
        <v>135</v>
      </c>
      <c r="I186" s="59">
        <f t="shared" si="21"/>
        <v>100</v>
      </c>
      <c r="J186" s="155"/>
    </row>
    <row r="187" spans="1:10" ht="15" customHeight="1" x14ac:dyDescent="0.25">
      <c r="A187" s="250">
        <v>3237</v>
      </c>
      <c r="B187" s="248"/>
      <c r="C187" s="249"/>
      <c r="D187" s="19" t="s">
        <v>209</v>
      </c>
      <c r="E187" s="22">
        <v>4000</v>
      </c>
      <c r="F187" s="22">
        <v>0</v>
      </c>
      <c r="G187" s="22">
        <v>5400</v>
      </c>
      <c r="H187" s="22">
        <f t="shared" si="22"/>
        <v>135</v>
      </c>
      <c r="I187" s="22">
        <v>0</v>
      </c>
      <c r="J187" s="155"/>
    </row>
    <row r="188" spans="1:10" x14ac:dyDescent="0.25">
      <c r="A188" s="269" t="s">
        <v>133</v>
      </c>
      <c r="B188" s="270"/>
      <c r="C188" s="271"/>
      <c r="D188" s="142" t="s">
        <v>83</v>
      </c>
      <c r="E188" s="31">
        <f>E189</f>
        <v>10693</v>
      </c>
      <c r="F188" s="31">
        <f t="shared" ref="F188:G189" si="34">F189</f>
        <v>76000</v>
      </c>
      <c r="G188" s="31">
        <f t="shared" si="34"/>
        <v>74790.89</v>
      </c>
      <c r="H188" s="31">
        <f t="shared" si="22"/>
        <v>699.43785654166277</v>
      </c>
      <c r="I188" s="31">
        <f t="shared" si="21"/>
        <v>98.409065789473686</v>
      </c>
      <c r="J188" s="155"/>
    </row>
    <row r="189" spans="1:10" x14ac:dyDescent="0.25">
      <c r="A189" s="272" t="s">
        <v>84</v>
      </c>
      <c r="B189" s="288"/>
      <c r="C189" s="289"/>
      <c r="D189" s="17" t="s">
        <v>164</v>
      </c>
      <c r="E189" s="28">
        <f>E190</f>
        <v>10693</v>
      </c>
      <c r="F189" s="28">
        <f>F190</f>
        <v>76000</v>
      </c>
      <c r="G189" s="28">
        <f t="shared" si="34"/>
        <v>74790.89</v>
      </c>
      <c r="H189" s="28">
        <f t="shared" si="22"/>
        <v>699.43785654166277</v>
      </c>
      <c r="I189" s="28">
        <f t="shared" si="21"/>
        <v>98.409065789473686</v>
      </c>
      <c r="J189" s="155"/>
    </row>
    <row r="190" spans="1:10" x14ac:dyDescent="0.25">
      <c r="A190" s="250">
        <v>32</v>
      </c>
      <c r="B190" s="248"/>
      <c r="C190" s="249"/>
      <c r="D190" s="19" t="s">
        <v>25</v>
      </c>
      <c r="E190" s="24">
        <f>E191+E192+E193+E194</f>
        <v>10693</v>
      </c>
      <c r="F190" s="23">
        <v>76000</v>
      </c>
      <c r="G190" s="59">
        <f>G191+G192+G193+G194</f>
        <v>74790.89</v>
      </c>
      <c r="H190" s="59">
        <f t="shared" si="22"/>
        <v>699.43785654166277</v>
      </c>
      <c r="I190" s="59">
        <f t="shared" si="21"/>
        <v>98.409065789473686</v>
      </c>
      <c r="J190" s="155"/>
    </row>
    <row r="191" spans="1:10" x14ac:dyDescent="0.25">
      <c r="A191" s="247">
        <v>3213</v>
      </c>
      <c r="B191" s="248"/>
      <c r="C191" s="249"/>
      <c r="D191" s="19" t="s">
        <v>198</v>
      </c>
      <c r="E191" s="22">
        <v>0</v>
      </c>
      <c r="F191" s="23">
        <v>0</v>
      </c>
      <c r="G191" s="23">
        <v>17426.78</v>
      </c>
      <c r="H191" s="23">
        <v>0</v>
      </c>
      <c r="I191" s="23">
        <v>0</v>
      </c>
      <c r="J191" s="155"/>
    </row>
    <row r="192" spans="1:10" x14ac:dyDescent="0.25">
      <c r="A192" s="247">
        <v>3233</v>
      </c>
      <c r="B192" s="248"/>
      <c r="C192" s="249"/>
      <c r="D192" s="76" t="s">
        <v>205</v>
      </c>
      <c r="E192" s="22">
        <v>0</v>
      </c>
      <c r="F192" s="23">
        <v>0</v>
      </c>
      <c r="G192" s="23">
        <v>574.38</v>
      </c>
      <c r="H192" s="23">
        <v>0</v>
      </c>
      <c r="I192" s="23">
        <v>0</v>
      </c>
      <c r="J192" s="155"/>
    </row>
    <row r="193" spans="1:10" ht="15" customHeight="1" x14ac:dyDescent="0.25">
      <c r="A193" s="247">
        <v>3241</v>
      </c>
      <c r="B193" s="248"/>
      <c r="C193" s="249"/>
      <c r="D193" s="76" t="s">
        <v>241</v>
      </c>
      <c r="E193" s="22">
        <v>0</v>
      </c>
      <c r="F193" s="23">
        <v>0</v>
      </c>
      <c r="G193" s="23">
        <v>56352.77</v>
      </c>
      <c r="H193" s="23">
        <v>0</v>
      </c>
      <c r="I193" s="23">
        <v>0</v>
      </c>
      <c r="J193" s="155"/>
    </row>
    <row r="194" spans="1:10" ht="15" customHeight="1" x14ac:dyDescent="0.25">
      <c r="A194" s="247">
        <v>3299</v>
      </c>
      <c r="B194" s="248"/>
      <c r="C194" s="249"/>
      <c r="D194" s="147" t="s">
        <v>216</v>
      </c>
      <c r="E194" s="22">
        <v>10693</v>
      </c>
      <c r="F194" s="23">
        <v>0</v>
      </c>
      <c r="G194" s="23">
        <v>436.96</v>
      </c>
      <c r="H194" s="23">
        <f t="shared" si="22"/>
        <v>4.0864116711867577</v>
      </c>
      <c r="I194" s="23">
        <v>0</v>
      </c>
      <c r="J194" s="155"/>
    </row>
    <row r="195" spans="1:10" ht="25.5" x14ac:dyDescent="0.25">
      <c r="A195" s="269" t="s">
        <v>132</v>
      </c>
      <c r="B195" s="270"/>
      <c r="C195" s="271"/>
      <c r="D195" s="142" t="s">
        <v>87</v>
      </c>
      <c r="E195" s="31">
        <f>E196</f>
        <v>232.4</v>
      </c>
      <c r="F195" s="31">
        <v>2000</v>
      </c>
      <c r="G195" s="31">
        <f t="shared" ref="G195" si="35">G196</f>
        <v>5311.12</v>
      </c>
      <c r="H195" s="31">
        <f t="shared" si="22"/>
        <v>2285.3356282271943</v>
      </c>
      <c r="I195" s="31">
        <f t="shared" si="21"/>
        <v>265.55599999999998</v>
      </c>
      <c r="J195" s="155"/>
    </row>
    <row r="196" spans="1:10" x14ac:dyDescent="0.25">
      <c r="A196" s="272" t="s">
        <v>84</v>
      </c>
      <c r="B196" s="288"/>
      <c r="C196" s="289"/>
      <c r="D196" s="17" t="s">
        <v>86</v>
      </c>
      <c r="E196" s="28">
        <f>E198</f>
        <v>232.4</v>
      </c>
      <c r="F196" s="28">
        <v>2000</v>
      </c>
      <c r="G196" s="28">
        <f>G197+G198+G199</f>
        <v>5311.12</v>
      </c>
      <c r="H196" s="28">
        <f t="shared" si="22"/>
        <v>2285.3356282271943</v>
      </c>
      <c r="I196" s="28">
        <f t="shared" si="21"/>
        <v>265.55599999999998</v>
      </c>
      <c r="J196" s="155"/>
    </row>
    <row r="197" spans="1:10" s="48" customFormat="1" x14ac:dyDescent="0.25">
      <c r="A197" s="137">
        <v>3121</v>
      </c>
      <c r="B197" s="160"/>
      <c r="C197" s="161"/>
      <c r="D197" s="19" t="s">
        <v>221</v>
      </c>
      <c r="E197" s="78">
        <v>0</v>
      </c>
      <c r="F197" s="78">
        <v>0</v>
      </c>
      <c r="G197" s="77">
        <v>4000</v>
      </c>
      <c r="H197" s="157">
        <v>0</v>
      </c>
      <c r="I197" s="157">
        <v>0</v>
      </c>
      <c r="J197" s="162"/>
    </row>
    <row r="198" spans="1:10" ht="15" customHeight="1" x14ac:dyDescent="0.25">
      <c r="A198" s="250">
        <v>32</v>
      </c>
      <c r="B198" s="248"/>
      <c r="C198" s="249"/>
      <c r="D198" s="19" t="s">
        <v>25</v>
      </c>
      <c r="E198" s="24">
        <f>E199</f>
        <v>232.4</v>
      </c>
      <c r="F198" s="23">
        <v>2000</v>
      </c>
      <c r="G198" s="23">
        <v>0</v>
      </c>
      <c r="H198" s="157">
        <f t="shared" si="22"/>
        <v>0</v>
      </c>
      <c r="I198" s="157">
        <f t="shared" si="21"/>
        <v>0</v>
      </c>
      <c r="J198" s="155"/>
    </row>
    <row r="199" spans="1:10" ht="15" customHeight="1" x14ac:dyDescent="0.25">
      <c r="A199" s="250">
        <v>3211</v>
      </c>
      <c r="B199" s="248"/>
      <c r="C199" s="249"/>
      <c r="D199" s="19" t="s">
        <v>196</v>
      </c>
      <c r="E199" s="22">
        <v>232.4</v>
      </c>
      <c r="F199" s="22">
        <v>0</v>
      </c>
      <c r="G199" s="22">
        <v>1311.12</v>
      </c>
      <c r="H199" s="157">
        <f t="shared" si="22"/>
        <v>564.16523235800332</v>
      </c>
      <c r="I199" s="157">
        <v>0</v>
      </c>
      <c r="J199" s="155"/>
    </row>
    <row r="200" spans="1:10" x14ac:dyDescent="0.25">
      <c r="A200" s="269" t="s">
        <v>130</v>
      </c>
      <c r="B200" s="270"/>
      <c r="C200" s="271"/>
      <c r="D200" s="142" t="s">
        <v>137</v>
      </c>
      <c r="E200" s="31">
        <f>E201</f>
        <v>249.37</v>
      </c>
      <c r="F200" s="31">
        <v>300</v>
      </c>
      <c r="G200" s="31">
        <f t="shared" ref="G200:G204" si="36">G201</f>
        <v>49.28</v>
      </c>
      <c r="H200" s="31">
        <f t="shared" si="22"/>
        <v>19.761799735333039</v>
      </c>
      <c r="I200" s="31">
        <f t="shared" ref="I200:I202" si="37">G200/F200*100</f>
        <v>16.426666666666666</v>
      </c>
      <c r="J200" s="155"/>
    </row>
    <row r="201" spans="1:10" x14ac:dyDescent="0.25">
      <c r="A201" s="272" t="s">
        <v>60</v>
      </c>
      <c r="B201" s="288"/>
      <c r="C201" s="289"/>
      <c r="D201" s="17" t="s">
        <v>61</v>
      </c>
      <c r="E201" s="28">
        <f>E202</f>
        <v>249.37</v>
      </c>
      <c r="F201" s="28">
        <v>300</v>
      </c>
      <c r="G201" s="28">
        <f t="shared" si="36"/>
        <v>49.28</v>
      </c>
      <c r="H201" s="28">
        <f t="shared" si="22"/>
        <v>19.761799735333039</v>
      </c>
      <c r="I201" s="28">
        <f t="shared" si="37"/>
        <v>16.426666666666666</v>
      </c>
      <c r="J201" s="155"/>
    </row>
    <row r="202" spans="1:10" ht="15" customHeight="1" x14ac:dyDescent="0.25">
      <c r="A202" s="250">
        <v>32</v>
      </c>
      <c r="B202" s="248"/>
      <c r="C202" s="249"/>
      <c r="D202" s="19" t="s">
        <v>25</v>
      </c>
      <c r="E202" s="22">
        <f>E203</f>
        <v>249.37</v>
      </c>
      <c r="F202" s="23">
        <v>300</v>
      </c>
      <c r="G202" s="59">
        <f>G203</f>
        <v>49.28</v>
      </c>
      <c r="H202" s="59">
        <f t="shared" si="22"/>
        <v>19.761799735333039</v>
      </c>
      <c r="I202" s="59">
        <f t="shared" si="37"/>
        <v>16.426666666666666</v>
      </c>
      <c r="J202" s="155"/>
    </row>
    <row r="203" spans="1:10" ht="15" customHeight="1" x14ac:dyDescent="0.25">
      <c r="A203" s="250">
        <v>3299</v>
      </c>
      <c r="B203" s="248"/>
      <c r="C203" s="249"/>
      <c r="D203" s="19" t="s">
        <v>216</v>
      </c>
      <c r="E203" s="22">
        <v>249.37</v>
      </c>
      <c r="F203" s="22">
        <v>0</v>
      </c>
      <c r="G203" s="22">
        <v>49.28</v>
      </c>
      <c r="H203" s="22">
        <f t="shared" si="22"/>
        <v>19.761799735333039</v>
      </c>
      <c r="I203" s="22">
        <v>0</v>
      </c>
      <c r="J203" s="155"/>
    </row>
    <row r="204" spans="1:10" ht="25.5" x14ac:dyDescent="0.25">
      <c r="A204" s="269" t="s">
        <v>144</v>
      </c>
      <c r="B204" s="270"/>
      <c r="C204" s="271"/>
      <c r="D204" s="142" t="s">
        <v>150</v>
      </c>
      <c r="E204" s="31">
        <f>E205</f>
        <v>1713.8</v>
      </c>
      <c r="F204" s="31">
        <v>0</v>
      </c>
      <c r="G204" s="31">
        <f t="shared" si="36"/>
        <v>1773.63</v>
      </c>
      <c r="H204" s="31">
        <f t="shared" si="22"/>
        <v>103.49107247053333</v>
      </c>
      <c r="I204" s="31">
        <v>0</v>
      </c>
      <c r="J204" s="155"/>
    </row>
    <row r="205" spans="1:10" ht="15" customHeight="1" x14ac:dyDescent="0.25">
      <c r="A205" s="272" t="s">
        <v>51</v>
      </c>
      <c r="B205" s="288"/>
      <c r="C205" s="289"/>
      <c r="D205" s="17" t="s">
        <v>68</v>
      </c>
      <c r="E205" s="28">
        <f>E207</f>
        <v>1713.8</v>
      </c>
      <c r="F205" s="28">
        <v>0</v>
      </c>
      <c r="G205" s="28">
        <f>G206</f>
        <v>1773.63</v>
      </c>
      <c r="H205" s="28">
        <f t="shared" si="22"/>
        <v>103.49107247053333</v>
      </c>
      <c r="I205" s="28">
        <v>0</v>
      </c>
      <c r="J205" s="155"/>
    </row>
    <row r="206" spans="1:10" ht="15.75" customHeight="1" x14ac:dyDescent="0.25">
      <c r="A206" s="250">
        <v>38</v>
      </c>
      <c r="B206" s="248"/>
      <c r="C206" s="249"/>
      <c r="D206" s="19" t="s">
        <v>145</v>
      </c>
      <c r="E206" s="24">
        <f>E207</f>
        <v>1713.8</v>
      </c>
      <c r="F206" s="23">
        <v>0</v>
      </c>
      <c r="G206" s="59">
        <v>1773.63</v>
      </c>
      <c r="H206" s="59">
        <f t="shared" si="22"/>
        <v>103.49107247053333</v>
      </c>
      <c r="I206" s="59">
        <v>0</v>
      </c>
      <c r="J206" s="155"/>
    </row>
    <row r="207" spans="1:10" ht="15.75" customHeight="1" x14ac:dyDescent="0.25">
      <c r="A207" s="250">
        <v>3811</v>
      </c>
      <c r="B207" s="248"/>
      <c r="C207" s="249"/>
      <c r="D207" s="19" t="s">
        <v>181</v>
      </c>
      <c r="E207" s="22">
        <v>1713.8</v>
      </c>
      <c r="F207" s="23">
        <v>0</v>
      </c>
      <c r="G207" s="23">
        <v>1773.63</v>
      </c>
      <c r="H207" s="23">
        <f t="shared" ref="H207" si="38">G207/E207*100</f>
        <v>103.49107247053333</v>
      </c>
      <c r="I207" s="23">
        <v>0</v>
      </c>
      <c r="J207" s="155"/>
    </row>
    <row r="208" spans="1:10" x14ac:dyDescent="0.25">
      <c r="A208" s="155"/>
      <c r="B208" s="155"/>
      <c r="C208" s="155"/>
      <c r="D208" s="155"/>
      <c r="E208" s="155"/>
      <c r="F208" s="155"/>
      <c r="G208" s="155"/>
      <c r="H208" s="155"/>
      <c r="I208" s="155"/>
      <c r="J208" s="155"/>
    </row>
    <row r="214" spans="4:4" x14ac:dyDescent="0.25">
      <c r="D214" s="60"/>
    </row>
  </sheetData>
  <mergeCells count="182">
    <mergeCell ref="A195:C195"/>
    <mergeCell ref="A196:C196"/>
    <mergeCell ref="A198:C198"/>
    <mergeCell ref="A188:C188"/>
    <mergeCell ref="A189:C189"/>
    <mergeCell ref="A207:C207"/>
    <mergeCell ref="A203:C203"/>
    <mergeCell ref="A199:C199"/>
    <mergeCell ref="A204:C204"/>
    <mergeCell ref="A205:C205"/>
    <mergeCell ref="A206:C206"/>
    <mergeCell ref="A200:C200"/>
    <mergeCell ref="A201:C201"/>
    <mergeCell ref="A202:C202"/>
    <mergeCell ref="A192:C192"/>
    <mergeCell ref="A194:C194"/>
    <mergeCell ref="A191:C191"/>
    <mergeCell ref="A193:C193"/>
    <mergeCell ref="A190:C190"/>
    <mergeCell ref="A187:C187"/>
    <mergeCell ref="A167:C167"/>
    <mergeCell ref="A186:C186"/>
    <mergeCell ref="A176:C176"/>
    <mergeCell ref="A173:C173"/>
    <mergeCell ref="A145:C145"/>
    <mergeCell ref="A146:C146"/>
    <mergeCell ref="A171:C171"/>
    <mergeCell ref="A174:C174"/>
    <mergeCell ref="A175:C175"/>
    <mergeCell ref="A185:C185"/>
    <mergeCell ref="A182:C182"/>
    <mergeCell ref="A183:C183"/>
    <mergeCell ref="A184:C184"/>
    <mergeCell ref="A181:C181"/>
    <mergeCell ref="A170:C170"/>
    <mergeCell ref="A151:C151"/>
    <mergeCell ref="A157:C157"/>
    <mergeCell ref="A161:C161"/>
    <mergeCell ref="A154:C154"/>
    <mergeCell ref="A147:C147"/>
    <mergeCell ref="A180:C180"/>
    <mergeCell ref="A179:C179"/>
    <mergeCell ref="A155:C155"/>
    <mergeCell ref="A143:C143"/>
    <mergeCell ref="A148:C148"/>
    <mergeCell ref="A149:C149"/>
    <mergeCell ref="A150:C150"/>
    <mergeCell ref="A166:C166"/>
    <mergeCell ref="A156:C156"/>
    <mergeCell ref="A158:C158"/>
    <mergeCell ref="A177:C177"/>
    <mergeCell ref="A178:C178"/>
    <mergeCell ref="A172:C172"/>
    <mergeCell ref="A163:C163"/>
    <mergeCell ref="A164:C164"/>
    <mergeCell ref="A165:C165"/>
    <mergeCell ref="A159:C159"/>
    <mergeCell ref="A160:C160"/>
    <mergeCell ref="A162:C162"/>
    <mergeCell ref="A168:C168"/>
    <mergeCell ref="A169:C169"/>
    <mergeCell ref="A144:C144"/>
    <mergeCell ref="A26:C26"/>
    <mergeCell ref="A65:C65"/>
    <mergeCell ref="A61:C61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6:C46"/>
    <mergeCell ref="A47:C47"/>
    <mergeCell ref="A50:C50"/>
    <mergeCell ref="A43:C43"/>
    <mergeCell ref="A45:C45"/>
    <mergeCell ref="A52:C52"/>
    <mergeCell ref="A53:C53"/>
    <mergeCell ref="A54:C54"/>
    <mergeCell ref="A55:C55"/>
    <mergeCell ref="A51:C51"/>
    <mergeCell ref="A48:C48"/>
    <mergeCell ref="A49:C49"/>
    <mergeCell ref="A131:C131"/>
    <mergeCell ref="A138:C138"/>
    <mergeCell ref="A139:C139"/>
    <mergeCell ref="A109:C109"/>
    <mergeCell ref="A95:C95"/>
    <mergeCell ref="A98:C98"/>
    <mergeCell ref="A102:C102"/>
    <mergeCell ref="A103:C103"/>
    <mergeCell ref="A104:C104"/>
    <mergeCell ref="A105:C105"/>
    <mergeCell ref="A106:C106"/>
    <mergeCell ref="A112:C112"/>
    <mergeCell ref="A113:C113"/>
    <mergeCell ref="A108:C108"/>
    <mergeCell ref="A132:C132"/>
    <mergeCell ref="A133:C133"/>
    <mergeCell ref="A119:C119"/>
    <mergeCell ref="A120:C120"/>
    <mergeCell ref="A121:C121"/>
    <mergeCell ref="A123:C123"/>
    <mergeCell ref="A140:C140"/>
    <mergeCell ref="A134:C134"/>
    <mergeCell ref="A137:C137"/>
    <mergeCell ref="A130:C130"/>
    <mergeCell ref="A136:C136"/>
    <mergeCell ref="A110:C110"/>
    <mergeCell ref="A111:C111"/>
    <mergeCell ref="A74:C74"/>
    <mergeCell ref="A78:C78"/>
    <mergeCell ref="A84:C84"/>
    <mergeCell ref="A59:C59"/>
    <mergeCell ref="A60:C60"/>
    <mergeCell ref="A85:C85"/>
    <mergeCell ref="A92:C92"/>
    <mergeCell ref="A93:C93"/>
    <mergeCell ref="A94:C94"/>
    <mergeCell ref="A87:C87"/>
    <mergeCell ref="A88:C88"/>
    <mergeCell ref="A89:C89"/>
    <mergeCell ref="A90:C90"/>
    <mergeCell ref="A91:C91"/>
    <mergeCell ref="A127:C127"/>
    <mergeCell ref="A128:C128"/>
    <mergeCell ref="A129:C129"/>
    <mergeCell ref="A117:C117"/>
    <mergeCell ref="A118:C118"/>
    <mergeCell ref="A124:C124"/>
    <mergeCell ref="A125:C125"/>
    <mergeCell ref="A10:C10"/>
    <mergeCell ref="A11:C11"/>
    <mergeCell ref="A12:C12"/>
    <mergeCell ref="A18:C18"/>
    <mergeCell ref="A19:C19"/>
    <mergeCell ref="A20:C20"/>
    <mergeCell ref="A114:C114"/>
    <mergeCell ref="A86:C86"/>
    <mergeCell ref="A56:C56"/>
    <mergeCell ref="A80:C80"/>
    <mergeCell ref="A81:C81"/>
    <mergeCell ref="A75:C75"/>
    <mergeCell ref="A76:C76"/>
    <mergeCell ref="A77:C77"/>
    <mergeCell ref="A79:C79"/>
    <mergeCell ref="A71:C71"/>
    <mergeCell ref="A72:C72"/>
    <mergeCell ref="A73:C73"/>
    <mergeCell ref="A70:C70"/>
    <mergeCell ref="A57:C57"/>
    <mergeCell ref="A62:C62"/>
    <mergeCell ref="A63:C63"/>
    <mergeCell ref="A64:C64"/>
    <mergeCell ref="A58:C58"/>
    <mergeCell ref="A1:G1"/>
    <mergeCell ref="A40:C40"/>
    <mergeCell ref="A41:C41"/>
    <mergeCell ref="A42:C42"/>
    <mergeCell ref="A44:C44"/>
    <mergeCell ref="A3:E3"/>
    <mergeCell ref="A5:C5"/>
    <mergeCell ref="A6:C6"/>
    <mergeCell ref="A7:C7"/>
    <mergeCell ref="A13:C13"/>
    <mergeCell ref="A15:C15"/>
    <mergeCell ref="A16:C16"/>
    <mergeCell ref="A21:C21"/>
    <mergeCell ref="A22:C22"/>
    <mergeCell ref="A23:C23"/>
    <mergeCell ref="A24:C24"/>
    <mergeCell ref="A25:C25"/>
    <mergeCell ref="A27:C27"/>
    <mergeCell ref="A28:C28"/>
    <mergeCell ref="A29:C29"/>
    <mergeCell ref="A30:C30"/>
    <mergeCell ref="A17:C17"/>
    <mergeCell ref="A8:C8"/>
    <mergeCell ref="A9:C9"/>
  </mergeCells>
  <pageMargins left="0.7" right="0.7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66F5-8767-4765-B82B-7381CDE17467}">
  <sheetPr>
    <pageSetUpPr fitToPage="1"/>
  </sheetPr>
  <dimension ref="A1:G65"/>
  <sheetViews>
    <sheetView tabSelected="1" topLeftCell="A40" workbookViewId="0">
      <selection activeCell="H67" sqref="H67"/>
    </sheetView>
  </sheetViews>
  <sheetFormatPr defaultRowHeight="15" x14ac:dyDescent="0.25"/>
  <cols>
    <col min="1" max="1" width="37.7109375" customWidth="1"/>
    <col min="2" max="2" width="23.85546875" customWidth="1"/>
    <col min="3" max="4" width="23.7109375" customWidth="1"/>
    <col min="5" max="6" width="10" customWidth="1"/>
    <col min="9" max="9" width="24.42578125" customWidth="1"/>
  </cols>
  <sheetData>
    <row r="1" spans="1:6" ht="42" customHeight="1" x14ac:dyDescent="0.25">
      <c r="A1" s="218" t="s">
        <v>242</v>
      </c>
      <c r="B1" s="244"/>
      <c r="C1" s="244"/>
      <c r="D1" s="244"/>
      <c r="E1" s="193"/>
      <c r="F1" s="193"/>
    </row>
    <row r="2" spans="1:6" ht="18" x14ac:dyDescent="0.25">
      <c r="A2" s="9"/>
      <c r="B2" s="9"/>
      <c r="C2" s="2"/>
      <c r="D2" s="2"/>
    </row>
    <row r="3" spans="1:6" ht="18" x14ac:dyDescent="0.25">
      <c r="A3" s="9"/>
      <c r="B3" s="9"/>
      <c r="C3" s="2"/>
      <c r="D3" s="2"/>
    </row>
    <row r="4" spans="1:6" ht="15.75" customHeight="1" x14ac:dyDescent="0.25">
      <c r="A4" s="243" t="s">
        <v>292</v>
      </c>
      <c r="B4" s="243"/>
      <c r="C4" s="243"/>
      <c r="D4" s="243"/>
    </row>
    <row r="5" spans="1:6" ht="18" x14ac:dyDescent="0.25">
      <c r="A5" s="9"/>
      <c r="B5" s="9"/>
      <c r="C5" s="2"/>
      <c r="D5" s="2"/>
    </row>
    <row r="6" spans="1:6" ht="41.25" customHeight="1" x14ac:dyDescent="0.25">
      <c r="A6" s="20" t="s">
        <v>291</v>
      </c>
      <c r="B6" s="36" t="s">
        <v>282</v>
      </c>
      <c r="C6" s="20" t="s">
        <v>162</v>
      </c>
      <c r="D6" s="20" t="s">
        <v>195</v>
      </c>
      <c r="E6" s="20" t="s">
        <v>265</v>
      </c>
      <c r="F6" s="20" t="s">
        <v>265</v>
      </c>
    </row>
    <row r="7" spans="1:6" ht="15.75" customHeight="1" x14ac:dyDescent="0.25">
      <c r="A7" s="200"/>
      <c r="B7" s="201">
        <v>1</v>
      </c>
      <c r="C7" s="201">
        <v>2</v>
      </c>
      <c r="D7" s="201">
        <v>3</v>
      </c>
      <c r="E7" s="202" t="s">
        <v>267</v>
      </c>
      <c r="F7" s="202" t="s">
        <v>266</v>
      </c>
    </row>
    <row r="8" spans="1:6" ht="15" customHeight="1" x14ac:dyDescent="0.25">
      <c r="A8" s="205" t="s">
        <v>167</v>
      </c>
      <c r="B8" s="308"/>
      <c r="C8" s="309"/>
      <c r="D8" s="309"/>
      <c r="E8" s="309"/>
      <c r="F8" s="310"/>
    </row>
    <row r="9" spans="1:6" ht="22.5" customHeight="1" x14ac:dyDescent="0.25">
      <c r="A9" s="195" t="s">
        <v>289</v>
      </c>
      <c r="B9" s="194">
        <v>3256.13</v>
      </c>
      <c r="C9" s="194">
        <v>20531</v>
      </c>
      <c r="D9" s="194">
        <v>17992.09</v>
      </c>
      <c r="E9" s="194">
        <f t="shared" ref="E9:E31" si="0">D9/B9*100</f>
        <v>552.5605550146953</v>
      </c>
      <c r="F9" s="194">
        <f t="shared" ref="F9:F30" si="1">D9/C9*100</f>
        <v>87.633773318396564</v>
      </c>
    </row>
    <row r="10" spans="1:6" ht="22.5" customHeight="1" x14ac:dyDescent="0.25">
      <c r="A10" s="195" t="s">
        <v>290</v>
      </c>
      <c r="B10" s="194">
        <v>3256.13</v>
      </c>
      <c r="C10" s="194">
        <v>20531</v>
      </c>
      <c r="D10" s="194">
        <v>17992.09</v>
      </c>
      <c r="E10" s="194">
        <f t="shared" si="0"/>
        <v>552.5605550146953</v>
      </c>
      <c r="F10" s="194">
        <f t="shared" si="1"/>
        <v>87.633773318396564</v>
      </c>
    </row>
    <row r="11" spans="1:6" ht="22.5" customHeight="1" x14ac:dyDescent="0.25">
      <c r="A11" s="195" t="s">
        <v>129</v>
      </c>
      <c r="B11" s="196">
        <f>B9-B10</f>
        <v>0</v>
      </c>
      <c r="C11" s="196">
        <f t="shared" ref="C11:D11" si="2">C9-C10</f>
        <v>0</v>
      </c>
      <c r="D11" s="196">
        <f t="shared" si="2"/>
        <v>0</v>
      </c>
      <c r="E11" s="194"/>
      <c r="F11" s="194">
        <v>0</v>
      </c>
    </row>
    <row r="12" spans="1:6" ht="15" customHeight="1" x14ac:dyDescent="0.25">
      <c r="A12" s="206" t="s">
        <v>168</v>
      </c>
      <c r="B12" s="194"/>
      <c r="C12" s="194"/>
      <c r="D12" s="194"/>
      <c r="E12" s="194"/>
      <c r="F12" s="194"/>
    </row>
    <row r="13" spans="1:6" ht="22.5" customHeight="1" x14ac:dyDescent="0.25">
      <c r="A13" s="197" t="s">
        <v>289</v>
      </c>
      <c r="B13" s="194">
        <v>102530.82</v>
      </c>
      <c r="C13" s="194">
        <v>202037</v>
      </c>
      <c r="D13" s="194">
        <v>127027.33</v>
      </c>
      <c r="E13" s="194">
        <f t="shared" si="0"/>
        <v>123.89185027487343</v>
      </c>
      <c r="F13" s="194">
        <f t="shared" si="1"/>
        <v>62.873300435068828</v>
      </c>
    </row>
    <row r="14" spans="1:6" ht="22.5" customHeight="1" x14ac:dyDescent="0.25">
      <c r="A14" s="197" t="s">
        <v>290</v>
      </c>
      <c r="B14" s="194">
        <v>102530.82</v>
      </c>
      <c r="C14" s="194">
        <v>202037</v>
      </c>
      <c r="D14" s="194">
        <v>127027.33</v>
      </c>
      <c r="E14" s="194">
        <f t="shared" si="0"/>
        <v>123.89185027487343</v>
      </c>
      <c r="F14" s="194">
        <f t="shared" si="1"/>
        <v>62.873300435068828</v>
      </c>
    </row>
    <row r="15" spans="1:6" ht="22.5" customHeight="1" x14ac:dyDescent="0.25">
      <c r="A15" s="197" t="s">
        <v>129</v>
      </c>
      <c r="B15" s="196">
        <f>B13-B14</f>
        <v>0</v>
      </c>
      <c r="C15" s="196">
        <f t="shared" ref="C15:D15" si="3">C13-C14</f>
        <v>0</v>
      </c>
      <c r="D15" s="196">
        <f t="shared" si="3"/>
        <v>0</v>
      </c>
      <c r="E15" s="194"/>
      <c r="F15" s="194">
        <v>0</v>
      </c>
    </row>
    <row r="16" spans="1:6" ht="15" customHeight="1" x14ac:dyDescent="0.25">
      <c r="A16" s="206" t="s">
        <v>169</v>
      </c>
      <c r="B16" s="308"/>
      <c r="C16" s="309"/>
      <c r="D16" s="309"/>
      <c r="E16" s="309"/>
      <c r="F16" s="310"/>
    </row>
    <row r="17" spans="1:7" ht="22.5" customHeight="1" x14ac:dyDescent="0.25">
      <c r="A17" s="197" t="s">
        <v>289</v>
      </c>
      <c r="B17" s="194">
        <v>8385.25</v>
      </c>
      <c r="C17" s="194">
        <v>19000</v>
      </c>
      <c r="D17" s="194">
        <v>10795.23</v>
      </c>
      <c r="E17" s="194">
        <f t="shared" si="0"/>
        <v>128.74070540532483</v>
      </c>
      <c r="F17" s="194">
        <f t="shared" si="1"/>
        <v>56.816999999999993</v>
      </c>
    </row>
    <row r="18" spans="1:7" ht="22.5" customHeight="1" x14ac:dyDescent="0.25">
      <c r="A18" s="197" t="s">
        <v>290</v>
      </c>
      <c r="B18" s="194">
        <v>8385.25</v>
      </c>
      <c r="C18" s="194">
        <v>19000</v>
      </c>
      <c r="D18" s="194">
        <v>10795.23</v>
      </c>
      <c r="E18" s="194">
        <f t="shared" si="0"/>
        <v>128.74070540532483</v>
      </c>
      <c r="F18" s="194">
        <f t="shared" si="1"/>
        <v>56.816999999999993</v>
      </c>
    </row>
    <row r="19" spans="1:7" ht="22.5" customHeight="1" x14ac:dyDescent="0.25">
      <c r="A19" s="197" t="s">
        <v>129</v>
      </c>
      <c r="B19" s="196">
        <f>B17-B18</f>
        <v>0</v>
      </c>
      <c r="C19" s="196">
        <v>0</v>
      </c>
      <c r="D19" s="196">
        <v>0</v>
      </c>
      <c r="E19" s="194"/>
      <c r="F19" s="194">
        <v>0</v>
      </c>
    </row>
    <row r="20" spans="1:7" ht="15" customHeight="1" x14ac:dyDescent="0.25">
      <c r="A20" s="206" t="s">
        <v>176</v>
      </c>
      <c r="B20" s="308"/>
      <c r="C20" s="309"/>
      <c r="D20" s="309"/>
      <c r="E20" s="309"/>
      <c r="F20" s="310"/>
    </row>
    <row r="21" spans="1:7" ht="22.5" customHeight="1" x14ac:dyDescent="0.25">
      <c r="A21" s="197" t="s">
        <v>289</v>
      </c>
      <c r="B21" s="194">
        <v>1067567.93</v>
      </c>
      <c r="C21" s="194">
        <v>2504900</v>
      </c>
      <c r="D21" s="194">
        <v>1360502.65</v>
      </c>
      <c r="E21" s="194">
        <f t="shared" si="0"/>
        <v>127.43944546929204</v>
      </c>
      <c r="F21" s="194">
        <f t="shared" si="1"/>
        <v>54.31365124356261</v>
      </c>
    </row>
    <row r="22" spans="1:7" ht="22.5" customHeight="1" x14ac:dyDescent="0.25">
      <c r="A22" s="197" t="s">
        <v>290</v>
      </c>
      <c r="B22" s="194">
        <v>1068762.43</v>
      </c>
      <c r="C22" s="194">
        <v>2504900</v>
      </c>
      <c r="D22" s="194">
        <v>1367469.55</v>
      </c>
      <c r="E22" s="194">
        <f t="shared" si="0"/>
        <v>127.94887915362072</v>
      </c>
      <c r="F22" s="194">
        <f t="shared" si="1"/>
        <v>54.591782107070145</v>
      </c>
    </row>
    <row r="23" spans="1:7" ht="22.5" customHeight="1" x14ac:dyDescent="0.25">
      <c r="A23" s="197" t="s">
        <v>129</v>
      </c>
      <c r="B23" s="196">
        <f>B21-B22</f>
        <v>-1194.5</v>
      </c>
      <c r="C23" s="196">
        <f t="shared" ref="C23:D23" si="4">C21-C22</f>
        <v>0</v>
      </c>
      <c r="D23" s="196">
        <f t="shared" si="4"/>
        <v>-6966.9000000001397</v>
      </c>
      <c r="E23" s="194">
        <f t="shared" si="0"/>
        <v>583.24822101298787</v>
      </c>
      <c r="F23" s="194">
        <v>0</v>
      </c>
    </row>
    <row r="24" spans="1:7" ht="15" customHeight="1" x14ac:dyDescent="0.25">
      <c r="A24" s="206" t="s">
        <v>170</v>
      </c>
      <c r="B24" s="308"/>
      <c r="C24" s="309"/>
      <c r="D24" s="309"/>
      <c r="E24" s="309"/>
      <c r="F24" s="310"/>
    </row>
    <row r="25" spans="1:7" ht="22.5" customHeight="1" x14ac:dyDescent="0.25">
      <c r="A25" s="197" t="s">
        <v>289</v>
      </c>
      <c r="B25" s="194">
        <v>9295.25</v>
      </c>
      <c r="C25" s="194">
        <v>22850</v>
      </c>
      <c r="D25" s="194">
        <v>9991.31</v>
      </c>
      <c r="E25" s="194">
        <f t="shared" si="0"/>
        <v>107.48834081923562</v>
      </c>
      <c r="F25" s="194">
        <f t="shared" si="1"/>
        <v>43.725645514223196</v>
      </c>
    </row>
    <row r="26" spans="1:7" ht="22.5" customHeight="1" x14ac:dyDescent="0.25">
      <c r="A26" s="197" t="s">
        <v>290</v>
      </c>
      <c r="B26" s="194">
        <v>6649.85</v>
      </c>
      <c r="C26" s="194">
        <v>22850</v>
      </c>
      <c r="D26" s="194">
        <v>7110.54</v>
      </c>
      <c r="E26" s="194">
        <f t="shared" si="0"/>
        <v>106.92782543967157</v>
      </c>
      <c r="F26" s="194">
        <f t="shared" si="1"/>
        <v>31.118336980306342</v>
      </c>
    </row>
    <row r="27" spans="1:7" ht="22.5" customHeight="1" x14ac:dyDescent="0.25">
      <c r="A27" s="197" t="s">
        <v>129</v>
      </c>
      <c r="B27" s="196">
        <f>B25-B26</f>
        <v>2645.3999999999996</v>
      </c>
      <c r="C27" s="196">
        <f t="shared" ref="C27" si="5">C25-C26</f>
        <v>0</v>
      </c>
      <c r="D27" s="196">
        <f t="shared" ref="D27" si="6">D25-D26</f>
        <v>2880.7699999999995</v>
      </c>
      <c r="E27" s="194">
        <f t="shared" si="0"/>
        <v>108.89733121645119</v>
      </c>
      <c r="F27" s="194">
        <v>0</v>
      </c>
    </row>
    <row r="28" spans="1:7" ht="15" customHeight="1" x14ac:dyDescent="0.25">
      <c r="A28" s="206" t="s">
        <v>172</v>
      </c>
      <c r="B28" s="308"/>
      <c r="C28" s="309"/>
      <c r="D28" s="309"/>
      <c r="E28" s="309"/>
      <c r="F28" s="310"/>
      <c r="G28" s="60"/>
    </row>
    <row r="29" spans="1:7" ht="22.5" customHeight="1" x14ac:dyDescent="0.25">
      <c r="A29" s="197" t="s">
        <v>289</v>
      </c>
      <c r="B29" s="194">
        <v>13983.6</v>
      </c>
      <c r="C29" s="194">
        <v>2000</v>
      </c>
      <c r="D29" s="194">
        <v>54695.38</v>
      </c>
      <c r="E29" s="194">
        <f t="shared" si="0"/>
        <v>391.13947767384644</v>
      </c>
      <c r="F29" s="194">
        <f t="shared" si="1"/>
        <v>2734.7690000000002</v>
      </c>
      <c r="G29" s="60"/>
    </row>
    <row r="30" spans="1:7" ht="22.5" customHeight="1" x14ac:dyDescent="0.25">
      <c r="A30" s="197" t="s">
        <v>290</v>
      </c>
      <c r="B30" s="194">
        <v>10925.4</v>
      </c>
      <c r="C30" s="194">
        <v>78000</v>
      </c>
      <c r="D30" s="194">
        <v>80102.009999999995</v>
      </c>
      <c r="E30" s="194">
        <f t="shared" si="0"/>
        <v>733.17233236311711</v>
      </c>
      <c r="F30" s="194">
        <f t="shared" si="1"/>
        <v>102.69488461538461</v>
      </c>
      <c r="G30" s="60"/>
    </row>
    <row r="31" spans="1:7" ht="22.5" customHeight="1" x14ac:dyDescent="0.25">
      <c r="A31" s="197" t="s">
        <v>129</v>
      </c>
      <c r="B31" s="196">
        <f>B29-B30</f>
        <v>3058.2000000000007</v>
      </c>
      <c r="C31" s="196"/>
      <c r="D31" s="196">
        <f t="shared" ref="D31" si="7">D29-D30</f>
        <v>-25406.629999999997</v>
      </c>
      <c r="E31" s="194">
        <f t="shared" si="0"/>
        <v>-830.77071479955509</v>
      </c>
      <c r="F31" s="194">
        <v>0</v>
      </c>
      <c r="G31" s="60"/>
    </row>
    <row r="32" spans="1:7" ht="15.75" customHeight="1" x14ac:dyDescent="0.25">
      <c r="A32" s="206" t="s">
        <v>175</v>
      </c>
      <c r="B32" s="308"/>
      <c r="C32" s="309"/>
      <c r="D32" s="309"/>
      <c r="E32" s="309"/>
      <c r="F32" s="310"/>
    </row>
    <row r="33" spans="1:6" ht="22.5" customHeight="1" x14ac:dyDescent="0.25">
      <c r="A33" s="197" t="s">
        <v>289</v>
      </c>
      <c r="B33" s="194">
        <v>0</v>
      </c>
      <c r="C33" s="194">
        <v>0</v>
      </c>
      <c r="D33" s="194">
        <v>5294.34</v>
      </c>
      <c r="E33" s="194">
        <v>0</v>
      </c>
      <c r="F33" s="194">
        <v>0</v>
      </c>
    </row>
    <row r="34" spans="1:6" ht="22.5" customHeight="1" x14ac:dyDescent="0.25">
      <c r="A34" s="197" t="s">
        <v>290</v>
      </c>
      <c r="B34" s="194">
        <v>0</v>
      </c>
      <c r="C34" s="194">
        <v>0</v>
      </c>
      <c r="D34" s="194">
        <v>2736.02</v>
      </c>
      <c r="E34" s="194">
        <v>0</v>
      </c>
      <c r="F34" s="194">
        <v>0</v>
      </c>
    </row>
    <row r="35" spans="1:6" ht="22.5" customHeight="1" x14ac:dyDescent="0.25">
      <c r="A35" s="197" t="s">
        <v>129</v>
      </c>
      <c r="B35" s="194">
        <f>B33-B34</f>
        <v>0</v>
      </c>
      <c r="C35" s="194"/>
      <c r="D35" s="196">
        <f t="shared" ref="D35" si="8">D33-D34</f>
        <v>2558.3200000000002</v>
      </c>
      <c r="E35" s="194">
        <v>0</v>
      </c>
      <c r="F35" s="194">
        <v>0</v>
      </c>
    </row>
    <row r="36" spans="1:6" ht="15" customHeight="1" x14ac:dyDescent="0.25">
      <c r="A36" s="206" t="s">
        <v>177</v>
      </c>
      <c r="B36" s="308"/>
      <c r="C36" s="309"/>
      <c r="D36" s="309"/>
      <c r="E36" s="309"/>
      <c r="F36" s="310"/>
    </row>
    <row r="37" spans="1:6" ht="22.5" customHeight="1" x14ac:dyDescent="0.25">
      <c r="A37" s="197" t="s">
        <v>289</v>
      </c>
      <c r="B37" s="194">
        <v>0</v>
      </c>
      <c r="C37" s="194">
        <v>18900</v>
      </c>
      <c r="D37" s="194">
        <v>0</v>
      </c>
      <c r="E37" s="194">
        <v>0</v>
      </c>
      <c r="F37" s="194">
        <v>0</v>
      </c>
    </row>
    <row r="38" spans="1:6" ht="22.5" customHeight="1" x14ac:dyDescent="0.25">
      <c r="A38" s="197" t="s">
        <v>290</v>
      </c>
      <c r="B38" s="194">
        <v>0</v>
      </c>
      <c r="C38" s="194">
        <v>18900</v>
      </c>
      <c r="D38" s="194">
        <v>0</v>
      </c>
      <c r="E38" s="194">
        <v>0</v>
      </c>
      <c r="F38" s="194">
        <v>0</v>
      </c>
    </row>
    <row r="39" spans="1:6" ht="22.5" customHeight="1" x14ac:dyDescent="0.25">
      <c r="A39" s="197" t="s">
        <v>129</v>
      </c>
      <c r="B39" s="194">
        <v>0</v>
      </c>
      <c r="C39" s="194">
        <v>0</v>
      </c>
      <c r="D39" s="194">
        <v>0</v>
      </c>
      <c r="E39" s="194">
        <v>0</v>
      </c>
      <c r="F39" s="194">
        <v>0</v>
      </c>
    </row>
    <row r="40" spans="1:6" ht="15" customHeight="1" x14ac:dyDescent="0.25">
      <c r="A40" s="206" t="s">
        <v>295</v>
      </c>
      <c r="B40" s="308"/>
      <c r="C40" s="309"/>
      <c r="D40" s="309"/>
      <c r="E40" s="309"/>
      <c r="F40" s="310"/>
    </row>
    <row r="41" spans="1:6" ht="22.5" customHeight="1" x14ac:dyDescent="0.25">
      <c r="A41" s="197" t="s">
        <v>289</v>
      </c>
      <c r="B41" s="194">
        <v>0</v>
      </c>
      <c r="C41" s="194">
        <v>0</v>
      </c>
      <c r="D41" s="194">
        <v>0</v>
      </c>
      <c r="E41" s="194" t="e">
        <f t="shared" ref="E41:E47" si="9">D41/B41*100</f>
        <v>#DIV/0!</v>
      </c>
      <c r="F41" s="194">
        <v>0</v>
      </c>
    </row>
    <row r="42" spans="1:6" ht="22.5" customHeight="1" x14ac:dyDescent="0.25">
      <c r="A42" s="197" t="s">
        <v>290</v>
      </c>
      <c r="B42" s="194">
        <v>7246</v>
      </c>
      <c r="C42" s="194">
        <v>0</v>
      </c>
      <c r="D42" s="194">
        <v>11477.25</v>
      </c>
      <c r="E42" s="194">
        <f t="shared" si="9"/>
        <v>158.39428650289815</v>
      </c>
      <c r="F42" s="194">
        <v>0</v>
      </c>
    </row>
    <row r="43" spans="1:6" ht="22.5" customHeight="1" x14ac:dyDescent="0.25">
      <c r="A43" s="197" t="s">
        <v>129</v>
      </c>
      <c r="B43" s="196">
        <f>B41-B42</f>
        <v>-7246</v>
      </c>
      <c r="C43" s="196">
        <v>0</v>
      </c>
      <c r="D43" s="196">
        <f t="shared" ref="D43" si="10">D41-D42</f>
        <v>-11477.25</v>
      </c>
      <c r="E43" s="194">
        <f t="shared" si="9"/>
        <v>158.39428650289815</v>
      </c>
      <c r="F43" s="194">
        <v>0</v>
      </c>
    </row>
    <row r="44" spans="1:6" ht="15" customHeight="1" x14ac:dyDescent="0.25">
      <c r="A44" s="206" t="s">
        <v>171</v>
      </c>
      <c r="B44" s="308"/>
      <c r="C44" s="309"/>
      <c r="D44" s="309"/>
      <c r="E44" s="309"/>
      <c r="F44" s="310"/>
    </row>
    <row r="45" spans="1:6" ht="22.5" customHeight="1" x14ac:dyDescent="0.25">
      <c r="A45" s="197" t="s">
        <v>289</v>
      </c>
      <c r="B45" s="194">
        <v>2298.69</v>
      </c>
      <c r="C45" s="194">
        <v>3000</v>
      </c>
      <c r="D45" s="194">
        <v>2390.0700000000002</v>
      </c>
      <c r="E45" s="194">
        <f t="shared" si="9"/>
        <v>103.97530767524113</v>
      </c>
      <c r="F45" s="194">
        <f t="shared" ref="F45:F46" si="11">D45/C45*100</f>
        <v>79.668999999999997</v>
      </c>
    </row>
    <row r="46" spans="1:6" ht="22.5" customHeight="1" x14ac:dyDescent="0.25">
      <c r="A46" s="197" t="s">
        <v>290</v>
      </c>
      <c r="B46" s="194">
        <v>1919.39</v>
      </c>
      <c r="C46" s="194">
        <v>3000</v>
      </c>
      <c r="D46" s="194">
        <v>1987.56</v>
      </c>
      <c r="E46" s="194">
        <f t="shared" si="9"/>
        <v>103.5516492218882</v>
      </c>
      <c r="F46" s="194">
        <f t="shared" si="11"/>
        <v>66.251999999999995</v>
      </c>
    </row>
    <row r="47" spans="1:6" ht="22.5" customHeight="1" x14ac:dyDescent="0.25">
      <c r="A47" s="197" t="s">
        <v>129</v>
      </c>
      <c r="B47" s="196">
        <f>B45-B46</f>
        <v>379.29999999999995</v>
      </c>
      <c r="C47" s="196">
        <v>0</v>
      </c>
      <c r="D47" s="196">
        <f t="shared" ref="D47" si="12">D45-D46</f>
        <v>402.51000000000022</v>
      </c>
      <c r="E47" s="194">
        <f t="shared" si="9"/>
        <v>106.11916688636971</v>
      </c>
      <c r="F47" s="194">
        <v>0</v>
      </c>
    </row>
    <row r="48" spans="1:6" x14ac:dyDescent="0.25">
      <c r="A48" s="198"/>
      <c r="B48" s="199"/>
      <c r="C48" s="199"/>
      <c r="D48" s="199"/>
      <c r="E48" s="199"/>
      <c r="F48" s="199"/>
    </row>
    <row r="49" spans="1:6" ht="27" customHeight="1" x14ac:dyDescent="0.25">
      <c r="A49" s="20" t="s">
        <v>191</v>
      </c>
      <c r="B49" s="36" t="s">
        <v>282</v>
      </c>
      <c r="C49" s="20" t="s">
        <v>162</v>
      </c>
      <c r="D49" s="20" t="s">
        <v>195</v>
      </c>
      <c r="E49" s="20" t="s">
        <v>265</v>
      </c>
      <c r="F49" s="20" t="s">
        <v>265</v>
      </c>
    </row>
    <row r="50" spans="1:6" ht="29.25" customHeight="1" x14ac:dyDescent="0.25">
      <c r="A50" s="188" t="s">
        <v>293</v>
      </c>
      <c r="B50" s="189">
        <f>B9+B13+B17+B21+B25+B29+B45</f>
        <v>1207317.67</v>
      </c>
      <c r="C50" s="189">
        <f>C9+C13+C17+C21+C25+C29+C37+C45</f>
        <v>2793218</v>
      </c>
      <c r="D50" s="189">
        <f>D9+D13+D17+D21+D25+D29+D33+D45</f>
        <v>1588688.4</v>
      </c>
      <c r="E50" s="189">
        <f>D50/B50*100</f>
        <v>131.58826707141625</v>
      </c>
      <c r="F50" s="189">
        <f t="shared" ref="F50:F53" si="13">D50/C50*100</f>
        <v>56.876634763201437</v>
      </c>
    </row>
    <row r="51" spans="1:6" x14ac:dyDescent="0.25">
      <c r="A51" s="164" t="s">
        <v>294</v>
      </c>
      <c r="B51" s="190">
        <f>B10+B14+B18+B22+B26+B30+B42+B46</f>
        <v>1209675.2699999998</v>
      </c>
      <c r="C51" s="190">
        <f>C10+C14+C18+C22+C26+C30+C38+C45</f>
        <v>2869218</v>
      </c>
      <c r="D51" s="190">
        <f>D10+D14+D18+D22+D26+D30+D42+D46+D34</f>
        <v>1626697.5800000003</v>
      </c>
      <c r="E51" s="190">
        <f t="shared" ref="E51:E53" si="14">D51/B51*100</f>
        <v>134.47390554656874</v>
      </c>
      <c r="F51" s="190">
        <f t="shared" si="13"/>
        <v>56.694806041227977</v>
      </c>
    </row>
    <row r="52" spans="1:6" ht="29.25" x14ac:dyDescent="0.25">
      <c r="A52" s="183" t="s">
        <v>280</v>
      </c>
      <c r="B52" s="203">
        <f t="shared" ref="B52:C52" si="15">B50-B51</f>
        <v>-2357.5999999998603</v>
      </c>
      <c r="C52" s="203">
        <f t="shared" si="15"/>
        <v>-76000</v>
      </c>
      <c r="D52" s="203">
        <f>D50-D51</f>
        <v>-38009.1800000004</v>
      </c>
      <c r="E52" s="204">
        <f t="shared" si="14"/>
        <v>1612.1979979641437</v>
      </c>
      <c r="F52" s="204">
        <f t="shared" si="13"/>
        <v>50.012078947368941</v>
      </c>
    </row>
    <row r="53" spans="1:6" x14ac:dyDescent="0.25">
      <c r="A53" s="183" t="s">
        <v>308</v>
      </c>
      <c r="B53" s="187">
        <v>36881.480000000003</v>
      </c>
      <c r="C53" s="187">
        <v>76000</v>
      </c>
      <c r="D53" s="187">
        <v>117855.05</v>
      </c>
      <c r="E53" s="204">
        <f t="shared" si="14"/>
        <v>319.55076097813861</v>
      </c>
      <c r="F53" s="204">
        <f t="shared" si="13"/>
        <v>155.07243421052632</v>
      </c>
    </row>
    <row r="54" spans="1:6" x14ac:dyDescent="0.25">
      <c r="A54" s="183" t="s">
        <v>309</v>
      </c>
      <c r="B54" s="187">
        <f t="shared" ref="B54:C54" si="16">B52+B53</f>
        <v>34523.880000000143</v>
      </c>
      <c r="C54" s="187">
        <f t="shared" si="16"/>
        <v>0</v>
      </c>
      <c r="D54" s="187">
        <f>D52+D53</f>
        <v>79845.869999999602</v>
      </c>
      <c r="E54" s="204">
        <f t="shared" ref="E54" si="17">D54/B54*100</f>
        <v>231.27722028925854</v>
      </c>
      <c r="F54" s="204">
        <v>0</v>
      </c>
    </row>
    <row r="56" spans="1:6" ht="15" customHeight="1" x14ac:dyDescent="0.25">
      <c r="A56" s="213" t="s">
        <v>307</v>
      </c>
      <c r="B56" s="213"/>
      <c r="C56" s="213"/>
      <c r="D56" s="213"/>
      <c r="E56" s="213"/>
      <c r="F56" s="213"/>
    </row>
    <row r="57" spans="1:6" ht="30" x14ac:dyDescent="0.25">
      <c r="A57" s="207" t="s">
        <v>306</v>
      </c>
      <c r="B57" s="207" t="s">
        <v>304</v>
      </c>
      <c r="C57" s="207" t="s">
        <v>305</v>
      </c>
      <c r="D57" s="305" t="s">
        <v>297</v>
      </c>
      <c r="E57" s="306"/>
      <c r="F57" s="307"/>
    </row>
    <row r="58" spans="1:6" x14ac:dyDescent="0.25">
      <c r="A58" s="208" t="s">
        <v>298</v>
      </c>
      <c r="B58" s="211">
        <v>16003.13</v>
      </c>
      <c r="C58" s="211">
        <v>2880.77</v>
      </c>
      <c r="D58" s="299">
        <f>B58+C58</f>
        <v>18883.899999999998</v>
      </c>
      <c r="E58" s="300"/>
      <c r="F58" s="301"/>
    </row>
    <row r="59" spans="1:6" x14ac:dyDescent="0.25">
      <c r="A59" s="209" t="s">
        <v>299</v>
      </c>
      <c r="B59" s="211">
        <v>6966.9</v>
      </c>
      <c r="C59" s="211">
        <v>-6966.9</v>
      </c>
      <c r="D59" s="299">
        <v>0</v>
      </c>
      <c r="E59" s="300"/>
      <c r="F59" s="301"/>
    </row>
    <row r="60" spans="1:6" x14ac:dyDescent="0.25">
      <c r="A60" s="209" t="s">
        <v>300</v>
      </c>
      <c r="B60" s="211">
        <v>18560.16</v>
      </c>
      <c r="C60" s="211">
        <v>-11477.25</v>
      </c>
      <c r="D60" s="299">
        <f>C60+B60</f>
        <v>7082.91</v>
      </c>
      <c r="E60" s="300"/>
      <c r="F60" s="301"/>
    </row>
    <row r="61" spans="1:6" x14ac:dyDescent="0.25">
      <c r="A61" s="209" t="s">
        <v>301</v>
      </c>
      <c r="B61" s="211">
        <v>76324.86</v>
      </c>
      <c r="C61" s="211">
        <v>-25406.63</v>
      </c>
      <c r="D61" s="299">
        <f>C61+B61</f>
        <v>50918.229999999996</v>
      </c>
      <c r="E61" s="300"/>
      <c r="F61" s="301"/>
    </row>
    <row r="62" spans="1:6" x14ac:dyDescent="0.25">
      <c r="A62" s="209" t="s">
        <v>302</v>
      </c>
      <c r="B62" s="211">
        <v>0</v>
      </c>
      <c r="C62" s="211">
        <v>402.51</v>
      </c>
      <c r="D62" s="299">
        <v>402.51</v>
      </c>
      <c r="E62" s="300"/>
      <c r="F62" s="301"/>
    </row>
    <row r="63" spans="1:6" x14ac:dyDescent="0.25">
      <c r="A63" s="209" t="s">
        <v>303</v>
      </c>
      <c r="B63" s="211">
        <v>0</v>
      </c>
      <c r="C63" s="211">
        <v>2558.3200000000002</v>
      </c>
      <c r="D63" s="299">
        <v>2558.3200000000002</v>
      </c>
      <c r="E63" s="300"/>
      <c r="F63" s="301"/>
    </row>
    <row r="64" spans="1:6" x14ac:dyDescent="0.25">
      <c r="A64" s="209"/>
      <c r="B64" s="211"/>
      <c r="C64" s="211"/>
      <c r="D64" s="299"/>
      <c r="E64" s="300"/>
      <c r="F64" s="301"/>
    </row>
    <row r="65" spans="1:6" x14ac:dyDescent="0.25">
      <c r="A65" s="210" t="s">
        <v>296</v>
      </c>
      <c r="B65" s="212">
        <f>SUM(B58:B64)</f>
        <v>117855.05</v>
      </c>
      <c r="C65" s="212">
        <f>SUM(C58:C64)</f>
        <v>-38009.18</v>
      </c>
      <c r="D65" s="302">
        <f t="shared" ref="D65:F65" si="18">SUM(D58:D64)</f>
        <v>79845.87</v>
      </c>
      <c r="E65" s="303">
        <f t="shared" si="18"/>
        <v>0</v>
      </c>
      <c r="F65" s="304">
        <f t="shared" si="18"/>
        <v>0</v>
      </c>
    </row>
  </sheetData>
  <mergeCells count="20">
    <mergeCell ref="B24:F24"/>
    <mergeCell ref="B28:F28"/>
    <mergeCell ref="A1:D1"/>
    <mergeCell ref="A4:D4"/>
    <mergeCell ref="B8:F8"/>
    <mergeCell ref="B16:F16"/>
    <mergeCell ref="B20:F20"/>
    <mergeCell ref="D57:F57"/>
    <mergeCell ref="B32:F32"/>
    <mergeCell ref="B36:F36"/>
    <mergeCell ref="B40:F40"/>
    <mergeCell ref="B44:F44"/>
    <mergeCell ref="D63:F63"/>
    <mergeCell ref="D64:F64"/>
    <mergeCell ref="D65:F65"/>
    <mergeCell ref="D58:F58"/>
    <mergeCell ref="D59:F59"/>
    <mergeCell ref="D60:F60"/>
    <mergeCell ref="D61:F61"/>
    <mergeCell ref="D62:F6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Prihodi i rashodi - izvori</vt:lpstr>
      <vt:lpstr>posebni d. 4. razina</vt:lpstr>
      <vt:lpstr>kontrolna 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Farkaš</cp:lastModifiedBy>
  <cp:lastPrinted>2024-07-31T06:27:41Z</cp:lastPrinted>
  <dcterms:created xsi:type="dcterms:W3CDTF">2022-08-12T12:51:27Z</dcterms:created>
  <dcterms:modified xsi:type="dcterms:W3CDTF">2024-07-31T10:19:53Z</dcterms:modified>
</cp:coreProperties>
</file>