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mf- SVI DOKUMENTI\PLANOVI, IZVJEŠĆA, ŠO,  j. nabava, fiskalna PRAS-ovi\F PLANOVI po godinama i FI za ŠO\upute za izradu proračuna 2025\"/>
    </mc:Choice>
  </mc:AlternateContent>
  <xr:revisionPtr revIDLastSave="0" documentId="13_ncr:1_{75DCED8E-20BE-42CB-BBB7-B3D0EC7031B3}" xr6:coauthVersionLast="47" xr6:coauthVersionMax="47" xr10:uidLastSave="{00000000-0000-0000-0000-000000000000}"/>
  <bookViews>
    <workbookView xWindow="3930" yWindow="3930" windowWidth="21480" windowHeight="11385" firstSheet="2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rihodi i rashodi - izvori" sheetId="9" r:id="rId4"/>
    <sheet name="posebni d. 2. razin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I71" i="8"/>
  <c r="H8" i="8"/>
  <c r="I80" i="3"/>
  <c r="F35" i="9"/>
  <c r="E11" i="5"/>
  <c r="E10" i="5" s="1"/>
  <c r="J28" i="1"/>
  <c r="H13" i="3"/>
  <c r="E10" i="9"/>
  <c r="F19" i="9"/>
  <c r="I68" i="8"/>
  <c r="I67" i="8" s="1"/>
  <c r="G58" i="8"/>
  <c r="F58" i="8"/>
  <c r="E58" i="8"/>
  <c r="H28" i="8"/>
  <c r="H15" i="8" s="1"/>
  <c r="H29" i="8"/>
  <c r="I65" i="3"/>
  <c r="H35" i="3"/>
  <c r="I39" i="3"/>
  <c r="H71" i="8"/>
  <c r="I77" i="8"/>
  <c r="I76" i="8"/>
  <c r="I75" i="8" s="1"/>
  <c r="H75" i="8"/>
  <c r="G75" i="8"/>
  <c r="F75" i="8"/>
  <c r="E75" i="8"/>
  <c r="I74" i="8"/>
  <c r="I73" i="8"/>
  <c r="I98" i="8"/>
  <c r="I97" i="8" s="1"/>
  <c r="F38" i="9"/>
  <c r="I70" i="8"/>
  <c r="I69" i="8" s="1"/>
  <c r="H69" i="8"/>
  <c r="G69" i="8"/>
  <c r="F69" i="8"/>
  <c r="E69" i="8"/>
  <c r="I61" i="3"/>
  <c r="I66" i="8"/>
  <c r="I55" i="3"/>
  <c r="H57" i="3"/>
  <c r="H56" i="3" s="1"/>
  <c r="I54" i="3"/>
  <c r="I58" i="3"/>
  <c r="I57" i="3" s="1"/>
  <c r="I50" i="8"/>
  <c r="I49" i="8" s="1"/>
  <c r="I43" i="8"/>
  <c r="I42" i="8" s="1"/>
  <c r="I41" i="8" s="1"/>
  <c r="I40" i="8" s="1"/>
  <c r="I118" i="8"/>
  <c r="I117" i="8" s="1"/>
  <c r="I116" i="8" s="1"/>
  <c r="I109" i="8"/>
  <c r="I108" i="8" s="1"/>
  <c r="I107" i="8" s="1"/>
  <c r="I112" i="8"/>
  <c r="I79" i="8"/>
  <c r="I78" i="8" s="1"/>
  <c r="I42" i="3"/>
  <c r="I43" i="3"/>
  <c r="I44" i="3"/>
  <c r="I45" i="3"/>
  <c r="I46" i="3"/>
  <c r="I47" i="3"/>
  <c r="I48" i="3"/>
  <c r="I41" i="3"/>
  <c r="I37" i="3"/>
  <c r="I38" i="3"/>
  <c r="I36" i="3"/>
  <c r="I14" i="3"/>
  <c r="I15" i="3"/>
  <c r="I16" i="3"/>
  <c r="I18" i="3"/>
  <c r="I20" i="3"/>
  <c r="I22" i="3"/>
  <c r="I23" i="3"/>
  <c r="I25" i="3"/>
  <c r="I26" i="3"/>
  <c r="I27" i="3"/>
  <c r="F12" i="5"/>
  <c r="F13" i="5"/>
  <c r="F14" i="5"/>
  <c r="F15" i="5"/>
  <c r="F30" i="9"/>
  <c r="F31" i="9"/>
  <c r="F32" i="9"/>
  <c r="F33" i="9"/>
  <c r="F34" i="9"/>
  <c r="F36" i="9"/>
  <c r="F37" i="9"/>
  <c r="F39" i="9"/>
  <c r="F40" i="9"/>
  <c r="F12" i="9"/>
  <c r="F13" i="9"/>
  <c r="F14" i="9"/>
  <c r="F15" i="9"/>
  <c r="F16" i="9"/>
  <c r="F17" i="9"/>
  <c r="F18" i="9"/>
  <c r="F21" i="9"/>
  <c r="F22" i="9"/>
  <c r="F11" i="9"/>
  <c r="F29" i="9"/>
  <c r="I20" i="8"/>
  <c r="I24" i="8"/>
  <c r="I23" i="8" s="1"/>
  <c r="I22" i="8" s="1"/>
  <c r="B28" i="9"/>
  <c r="F23" i="8"/>
  <c r="G23" i="8"/>
  <c r="H23" i="8"/>
  <c r="H22" i="8" s="1"/>
  <c r="E23" i="8"/>
  <c r="F37" i="8"/>
  <c r="G37" i="8"/>
  <c r="H37" i="8"/>
  <c r="H36" i="8" s="1"/>
  <c r="I37" i="8"/>
  <c r="I36" i="8" s="1"/>
  <c r="E37" i="8"/>
  <c r="F49" i="8"/>
  <c r="G49" i="8"/>
  <c r="H49" i="8"/>
  <c r="F51" i="8"/>
  <c r="G51" i="8"/>
  <c r="H51" i="8"/>
  <c r="I51" i="8"/>
  <c r="E51" i="8"/>
  <c r="E49" i="8"/>
  <c r="F65" i="8"/>
  <c r="G65" i="8"/>
  <c r="H65" i="8"/>
  <c r="I65" i="8"/>
  <c r="F63" i="8"/>
  <c r="G63" i="8"/>
  <c r="H63" i="8"/>
  <c r="I63" i="8"/>
  <c r="E63" i="8"/>
  <c r="E65" i="8"/>
  <c r="F67" i="8"/>
  <c r="G67" i="8"/>
  <c r="H67" i="8"/>
  <c r="E67" i="8"/>
  <c r="F82" i="8"/>
  <c r="G82" i="8"/>
  <c r="H82" i="8"/>
  <c r="H81" i="8" s="1"/>
  <c r="I82" i="8"/>
  <c r="I81" i="8" s="1"/>
  <c r="E82" i="8"/>
  <c r="F90" i="8"/>
  <c r="G90" i="8"/>
  <c r="H90" i="8"/>
  <c r="I90" i="8"/>
  <c r="E90" i="8"/>
  <c r="F93" i="8"/>
  <c r="G93" i="8"/>
  <c r="H93" i="8"/>
  <c r="I93" i="8"/>
  <c r="E93" i="8"/>
  <c r="F95" i="8"/>
  <c r="G95" i="8"/>
  <c r="H95" i="8"/>
  <c r="I95" i="8"/>
  <c r="E95" i="8"/>
  <c r="F97" i="8"/>
  <c r="G97" i="8"/>
  <c r="H97" i="8"/>
  <c r="E97" i="8"/>
  <c r="F102" i="8"/>
  <c r="G102" i="8"/>
  <c r="H102" i="8"/>
  <c r="H101" i="8" s="1"/>
  <c r="I102" i="8"/>
  <c r="I101" i="8" s="1"/>
  <c r="E102" i="8"/>
  <c r="F108" i="8"/>
  <c r="G108" i="8"/>
  <c r="H108" i="8"/>
  <c r="H107" i="8" s="1"/>
  <c r="H58" i="8" s="1"/>
  <c r="E108" i="8"/>
  <c r="F111" i="8"/>
  <c r="G111" i="8"/>
  <c r="H111" i="8"/>
  <c r="H110" i="8" s="1"/>
  <c r="I111" i="8"/>
  <c r="I110" i="8" s="1"/>
  <c r="E111" i="8"/>
  <c r="D10" i="9"/>
  <c r="E28" i="9"/>
  <c r="D28" i="9"/>
  <c r="C28" i="9"/>
  <c r="C10" i="9"/>
  <c r="B10" i="9"/>
  <c r="H49" i="3"/>
  <c r="I49" i="3"/>
  <c r="E35" i="3"/>
  <c r="G13" i="3"/>
  <c r="E13" i="3"/>
  <c r="I66" i="3"/>
  <c r="H66" i="3"/>
  <c r="H53" i="3"/>
  <c r="H24" i="3"/>
  <c r="H19" i="3"/>
  <c r="H17" i="3"/>
  <c r="I114" i="8"/>
  <c r="I113" i="8" s="1"/>
  <c r="I105" i="8"/>
  <c r="I104" i="8" s="1"/>
  <c r="I99" i="8"/>
  <c r="I88" i="8"/>
  <c r="I85" i="8"/>
  <c r="I84" i="8" s="1"/>
  <c r="I72" i="8"/>
  <c r="I60" i="8"/>
  <c r="I54" i="8"/>
  <c r="I53" i="8" s="1"/>
  <c r="I45" i="8"/>
  <c r="I44" i="8" s="1"/>
  <c r="I34" i="8"/>
  <c r="I33" i="8" s="1"/>
  <c r="I31" i="8"/>
  <c r="I30" i="8" s="1"/>
  <c r="I26" i="8"/>
  <c r="I25" i="8" s="1"/>
  <c r="I19" i="8"/>
  <c r="I18" i="8" s="1"/>
  <c r="I12" i="8"/>
  <c r="I11" i="8" s="1"/>
  <c r="I10" i="8" s="1"/>
  <c r="I9" i="8" s="1"/>
  <c r="H117" i="8"/>
  <c r="H116" i="8" s="1"/>
  <c r="H114" i="8"/>
  <c r="H113" i="8" s="1"/>
  <c r="H105" i="8"/>
  <c r="H104" i="8" s="1"/>
  <c r="H99" i="8"/>
  <c r="H88" i="8"/>
  <c r="H85" i="8"/>
  <c r="H84" i="8" s="1"/>
  <c r="H78" i="8"/>
  <c r="H72" i="8"/>
  <c r="H60" i="8"/>
  <c r="H54" i="8"/>
  <c r="H53" i="8" s="1"/>
  <c r="H45" i="8"/>
  <c r="H44" i="8" s="1"/>
  <c r="H42" i="8"/>
  <c r="H41" i="8" s="1"/>
  <c r="H40" i="8" s="1"/>
  <c r="H34" i="8"/>
  <c r="H33" i="8" s="1"/>
  <c r="H31" i="8"/>
  <c r="H30" i="8" s="1"/>
  <c r="H26" i="8"/>
  <c r="H25" i="8" s="1"/>
  <c r="H19" i="8"/>
  <c r="H18" i="8" s="1"/>
  <c r="H12" i="8"/>
  <c r="H11" i="8" s="1"/>
  <c r="H10" i="8" s="1"/>
  <c r="H9" i="8" s="1"/>
  <c r="F60" i="8"/>
  <c r="G60" i="8"/>
  <c r="B11" i="5"/>
  <c r="D11" i="5"/>
  <c r="I53" i="3" l="1"/>
  <c r="I13" i="3"/>
  <c r="I35" i="3"/>
  <c r="H59" i="8"/>
  <c r="F11" i="5"/>
  <c r="F10" i="9"/>
  <c r="F28" i="9"/>
  <c r="F44" i="9" s="1"/>
  <c r="F45" i="9" s="1"/>
  <c r="I48" i="8"/>
  <c r="I47" i="8" s="1"/>
  <c r="H48" i="8"/>
  <c r="H47" i="8" s="1"/>
  <c r="G48" i="8"/>
  <c r="F48" i="8"/>
  <c r="G59" i="8"/>
  <c r="F59" i="8"/>
  <c r="H92" i="8"/>
  <c r="I92" i="8"/>
  <c r="I17" i="8"/>
  <c r="I16" i="8" s="1"/>
  <c r="H87" i="8"/>
  <c r="I29" i="8"/>
  <c r="I87" i="8"/>
  <c r="H17" i="8"/>
  <c r="H16" i="8" s="1"/>
  <c r="H21" i="3"/>
  <c r="H12" i="3" s="1"/>
  <c r="I60" i="3"/>
  <c r="I59" i="3" s="1"/>
  <c r="J13" i="1" s="1"/>
  <c r="I40" i="3"/>
  <c r="H60" i="3"/>
  <c r="H59" i="3" s="1"/>
  <c r="I13" i="1" s="1"/>
  <c r="H40" i="3"/>
  <c r="E19" i="8"/>
  <c r="E60" i="8"/>
  <c r="F36" i="8"/>
  <c r="G36" i="8"/>
  <c r="E36" i="8"/>
  <c r="H34" i="3" l="1"/>
  <c r="H33" i="3" s="1"/>
  <c r="H57" i="8"/>
  <c r="I59" i="8"/>
  <c r="I58" i="8" s="1"/>
  <c r="I57" i="8" s="1"/>
  <c r="I56" i="8" s="1"/>
  <c r="I28" i="8"/>
  <c r="H56" i="8" l="1"/>
  <c r="I7" i="8" s="1"/>
  <c r="I12" i="1"/>
  <c r="I15" i="8"/>
  <c r="C10" i="5"/>
  <c r="I11" i="1" l="1"/>
  <c r="H76" i="3"/>
  <c r="E17" i="3"/>
  <c r="F17" i="3"/>
  <c r="G56" i="3"/>
  <c r="I56" i="3" s="1"/>
  <c r="G35" i="3"/>
  <c r="G117" i="8"/>
  <c r="G116" i="8" s="1"/>
  <c r="F117" i="8"/>
  <c r="F116" i="8" s="1"/>
  <c r="E117" i="8"/>
  <c r="E116" i="8" s="1"/>
  <c r="G49" i="3"/>
  <c r="G24" i="3"/>
  <c r="I24" i="3" s="1"/>
  <c r="G19" i="3"/>
  <c r="I19" i="3" s="1"/>
  <c r="E49" i="3" l="1"/>
  <c r="E24" i="3"/>
  <c r="G60" i="3"/>
  <c r="E60" i="3"/>
  <c r="G40" i="3"/>
  <c r="F105" i="8" l="1"/>
  <c r="G105" i="8"/>
  <c r="F72" i="8"/>
  <c r="G72" i="8"/>
  <c r="F42" i="8"/>
  <c r="F41" i="8" s="1"/>
  <c r="F40" i="8" s="1"/>
  <c r="G42" i="8"/>
  <c r="G41" i="8" s="1"/>
  <c r="E42" i="8"/>
  <c r="E41" i="8" s="1"/>
  <c r="E40" i="8" s="1"/>
  <c r="G114" i="8"/>
  <c r="G113" i="8" s="1"/>
  <c r="G110" i="8"/>
  <c r="G107" i="8"/>
  <c r="G101" i="8"/>
  <c r="G99" i="8"/>
  <c r="G92" i="8" s="1"/>
  <c r="G88" i="8"/>
  <c r="G85" i="8"/>
  <c r="G84" i="8" s="1"/>
  <c r="G81" i="8"/>
  <c r="G78" i="8"/>
  <c r="G54" i="8"/>
  <c r="G53" i="8" s="1"/>
  <c r="G45" i="8"/>
  <c r="G44" i="8" s="1"/>
  <c r="G34" i="8"/>
  <c r="G33" i="8" s="1"/>
  <c r="G31" i="8"/>
  <c r="G30" i="8" s="1"/>
  <c r="G26" i="8"/>
  <c r="G25" i="8" s="1"/>
  <c r="G22" i="8"/>
  <c r="G19" i="8"/>
  <c r="G18" i="8" s="1"/>
  <c r="G12" i="8"/>
  <c r="G11" i="8" s="1"/>
  <c r="G10" i="8" s="1"/>
  <c r="G9" i="8" s="1"/>
  <c r="F114" i="8"/>
  <c r="F113" i="8" s="1"/>
  <c r="F110" i="8"/>
  <c r="F107" i="8"/>
  <c r="F101" i="8"/>
  <c r="F99" i="8"/>
  <c r="F92" i="8" s="1"/>
  <c r="F88" i="8"/>
  <c r="F85" i="8"/>
  <c r="F84" i="8" s="1"/>
  <c r="F81" i="8"/>
  <c r="F78" i="8"/>
  <c r="F54" i="8"/>
  <c r="F53" i="8" s="1"/>
  <c r="F45" i="8"/>
  <c r="F44" i="8" s="1"/>
  <c r="F34" i="8"/>
  <c r="F33" i="8" s="1"/>
  <c r="F31" i="8"/>
  <c r="F30" i="8" s="1"/>
  <c r="F26" i="8"/>
  <c r="F25" i="8" s="1"/>
  <c r="F22" i="8"/>
  <c r="F18" i="8"/>
  <c r="F12" i="8"/>
  <c r="F11" i="8" s="1"/>
  <c r="F10" i="8" s="1"/>
  <c r="F9" i="8" s="1"/>
  <c r="F104" i="8" l="1"/>
  <c r="G104" i="8"/>
  <c r="F71" i="8"/>
  <c r="G71" i="8"/>
  <c r="G40" i="8"/>
  <c r="G87" i="8"/>
  <c r="F29" i="8"/>
  <c r="G29" i="8"/>
  <c r="G47" i="8"/>
  <c r="F87" i="8"/>
  <c r="F47" i="8"/>
  <c r="G17" i="8"/>
  <c r="G16" i="8" s="1"/>
  <c r="F17" i="8"/>
  <c r="F16" i="8" s="1"/>
  <c r="B10" i="5"/>
  <c r="F57" i="8" l="1"/>
  <c r="F56" i="8" s="1"/>
  <c r="G57" i="8"/>
  <c r="G56" i="8" s="1"/>
  <c r="F28" i="8"/>
  <c r="F15" i="8" s="1"/>
  <c r="G28" i="8"/>
  <c r="G8" i="8" s="1"/>
  <c r="I8" i="8" s="1"/>
  <c r="G7" i="8" l="1"/>
  <c r="F8" i="8"/>
  <c r="G15" i="8"/>
  <c r="F7" i="8"/>
  <c r="E105" i="8" l="1"/>
  <c r="E114" i="8" l="1"/>
  <c r="E113" i="8" s="1"/>
  <c r="G53" i="3"/>
  <c r="E104" i="8"/>
  <c r="G66" i="3" l="1"/>
  <c r="G59" i="3" s="1"/>
  <c r="H13" i="1" s="1"/>
  <c r="G17" i="3"/>
  <c r="I17" i="3" s="1"/>
  <c r="G34" i="3" l="1"/>
  <c r="G13" i="1"/>
  <c r="G12" i="1"/>
  <c r="G21" i="3"/>
  <c r="G12" i="3" l="1"/>
  <c r="H9" i="1" s="1"/>
  <c r="I21" i="3"/>
  <c r="I12" i="3" s="1"/>
  <c r="H12" i="1"/>
  <c r="I34" i="3"/>
  <c r="G11" i="3"/>
  <c r="G33" i="3"/>
  <c r="D10" i="5" s="1"/>
  <c r="F10" i="5" s="1"/>
  <c r="H11" i="1"/>
  <c r="G11" i="1"/>
  <c r="F76" i="3"/>
  <c r="J9" i="1" l="1"/>
  <c r="J8" i="1" s="1"/>
  <c r="I33" i="3"/>
  <c r="I76" i="3" s="1"/>
  <c r="J12" i="1"/>
  <c r="J11" i="1" s="1"/>
  <c r="G76" i="3"/>
  <c r="H8" i="1"/>
  <c r="H14" i="1" s="1"/>
  <c r="F75" i="3"/>
  <c r="F77" i="3" s="1"/>
  <c r="F81" i="3" s="1"/>
  <c r="G9" i="1"/>
  <c r="G8" i="1" s="1"/>
  <c r="G14" i="1" s="1"/>
  <c r="E66" i="3"/>
  <c r="E59" i="3" s="1"/>
  <c r="J14" i="1" l="1"/>
  <c r="G75" i="3"/>
  <c r="F13" i="1"/>
  <c r="E53" i="3"/>
  <c r="E34" i="3" s="1"/>
  <c r="E21" i="3"/>
  <c r="E19" i="3"/>
  <c r="E12" i="3" l="1"/>
  <c r="G77" i="3"/>
  <c r="G81" i="3" s="1"/>
  <c r="F12" i="1" l="1"/>
  <c r="F11" i="1" s="1"/>
  <c r="F9" i="1"/>
  <c r="F8" i="1" s="1"/>
  <c r="E11" i="3"/>
  <c r="E33" i="3"/>
  <c r="E76" i="3" s="1"/>
  <c r="F14" i="1" l="1"/>
  <c r="E75" i="3"/>
  <c r="E34" i="8"/>
  <c r="E33" i="8" s="1"/>
  <c r="E77" i="3" l="1"/>
  <c r="E81" i="3" s="1"/>
  <c r="E110" i="8"/>
  <c r="E107" i="8"/>
  <c r="E101" i="8"/>
  <c r="E99" i="8"/>
  <c r="E88" i="8"/>
  <c r="E85" i="8"/>
  <c r="E84" i="8" s="1"/>
  <c r="E81" i="8"/>
  <c r="E78" i="8"/>
  <c r="E72" i="8"/>
  <c r="E54" i="8"/>
  <c r="E53" i="8" s="1"/>
  <c r="E45" i="8"/>
  <c r="E44" i="8" s="1"/>
  <c r="E31" i="8"/>
  <c r="E30" i="8" s="1"/>
  <c r="E26" i="8"/>
  <c r="E25" i="8" s="1"/>
  <c r="E22" i="8"/>
  <c r="E18" i="8"/>
  <c r="E12" i="8"/>
  <c r="E11" i="8" s="1"/>
  <c r="E10" i="8" s="1"/>
  <c r="E9" i="8" s="1"/>
  <c r="E71" i="8" l="1"/>
  <c r="E92" i="8"/>
  <c r="E48" i="8"/>
  <c r="E47" i="8" s="1"/>
  <c r="E17" i="8"/>
  <c r="E16" i="8" s="1"/>
  <c r="E29" i="8"/>
  <c r="E59" i="8"/>
  <c r="E87" i="8"/>
  <c r="E57" i="8" l="1"/>
  <c r="E56" i="8" s="1"/>
  <c r="E28" i="8"/>
  <c r="E8" i="8" s="1"/>
  <c r="E15" i="8" l="1"/>
  <c r="E7" i="8"/>
  <c r="I9" i="1"/>
  <c r="I8" i="1" s="1"/>
  <c r="I14" i="1" s="1"/>
  <c r="H11" i="3"/>
  <c r="I11" i="3" s="1"/>
  <c r="I75" i="3" s="1"/>
  <c r="I77" i="3" s="1"/>
  <c r="I81" i="3" s="1"/>
  <c r="H75" i="3" l="1"/>
  <c r="H77" i="3" s="1"/>
  <c r="H81" i="3" s="1"/>
</calcChain>
</file>

<file path=xl/sharedStrings.xml><?xml version="1.0" encoding="utf-8"?>
<sst xmlns="http://schemas.openxmlformats.org/spreadsheetml/2006/main" count="427" uniqueCount="221">
  <si>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</si>
  <si>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</si>
  <si>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</si>
  <si>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</si>
  <si>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</si>
  <si>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</si>
  <si>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</si>
  <si>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</si>
  <si>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</si>
  <si>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</si>
  <si>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</si>
  <si>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</si>
  <si>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</si>
  <si>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</si>
  <si>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</si>
  <si>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</si>
  <si>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</si>
  <si>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</si>
  <si>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</si>
  <si>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</si>
  <si>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</si>
  <si>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</si>
  <si>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</si>
  <si>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</si>
  <si>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</si>
  <si>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</si>
  <si>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</si>
  <si>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</si>
  <si>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</si>
  <si>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Plan za 2023.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</si>
  <si>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</si>
  <si>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</si>
  <si>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</si>
  <si>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</si>
  <si>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</si>
  <si>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</si>
  <si>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</si>
  <si>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</si>
  <si>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</si>
  <si>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</si>
  <si>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Aktivnost A 100002</t>
  </si>
  <si>
    <t>Tekuće investicijsko održavanje-minimalni standard</t>
  </si>
  <si>
    <t>Tekući projekt T100002</t>
  </si>
  <si>
    <t>Županijska stručna vijeća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</si>
  <si>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</si>
  <si>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</si>
  <si>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</si>
  <si>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</si>
  <si>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</si>
  <si>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</si>
  <si>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</si>
  <si>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</si>
  <si>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</si>
  <si>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Izvor financiranja 5.Ž</t>
  </si>
  <si>
    <t>Pomoći - višak prihoda SŠ</t>
  </si>
  <si>
    <t>Administrativno, tehničko i stručno osoblje</t>
  </si>
  <si>
    <t>Izvor financiranja 1.1.</t>
  </si>
  <si>
    <t>Plaće za redovan rad</t>
  </si>
  <si>
    <t>Izvor 5.L</t>
  </si>
  <si>
    <t>Pomoći-SŠ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</si>
  <si>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</si>
  <si>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</si>
  <si>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</si>
  <si>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</si>
  <si>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</si>
  <si>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</si>
  <si>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</si>
  <si>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</si>
  <si>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</si>
  <si>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</si>
  <si>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</si>
  <si>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Program 1002</t>
  </si>
  <si>
    <t>KAPITALNO ULAGANJE</t>
  </si>
  <si>
    <t>Tekući projekt T100009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</si>
  <si>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</si>
  <si>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</si>
  <si>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</si>
  <si>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</si>
  <si>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</si>
  <si>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Hrvatski zavod za zapošljavanje-HZZ</t>
  </si>
  <si>
    <t>Pomoći- Višak prihoda SŠ</t>
  </si>
  <si>
    <t>Izvor financiranja 7.4</t>
  </si>
  <si>
    <t>Prihodi od prodaje ili zamjene nefinancijske imovine-SŠ</t>
  </si>
  <si>
    <t>Priprema učenika za Državnu maturu</t>
  </si>
  <si>
    <t>Međunarodna suradnja</t>
  </si>
  <si>
    <t>Izvor financiranja 5.S.</t>
  </si>
  <si>
    <t>Izvor financiranja 5.L.</t>
  </si>
  <si>
    <t>EU Pomoći- SŠ</t>
  </si>
  <si>
    <t>Regionalni centar kompetentnosti u strukovnom obrazovanju u strojarstvu</t>
  </si>
  <si>
    <t>Dodatna ulaganja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</si>
  <si>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</si>
  <si>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</si>
  <si>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</si>
  <si>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</si>
  <si>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</si>
  <si>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</si>
  <si>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</si>
  <si>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</si>
  <si>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</si>
  <si>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</si>
  <si>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POTICANJE KORIŠTENJA SREDSTAVA IZ EU</t>
  </si>
  <si>
    <t>Tekući projekt T100011</t>
  </si>
  <si>
    <t>Nova školska shema voća i povrća te mlijeka…</t>
  </si>
  <si>
    <t>Ministarstvo poljoprivrede</t>
  </si>
  <si>
    <t xml:space="preserve">UKUPNO </t>
  </si>
  <si>
    <t>PROGRAMI IZVAN ŽUP. PRORAČUNA</t>
  </si>
  <si>
    <t>Prihodi za posebne namjene -SŠ</t>
  </si>
  <si>
    <t>Izvor financiranja 5.Đ.</t>
  </si>
  <si>
    <t>5.S</t>
  </si>
  <si>
    <t>5.L</t>
  </si>
  <si>
    <t>Prihodi od imovine</t>
  </si>
  <si>
    <t>3.4.</t>
  </si>
  <si>
    <t>Prihodi od upravnih iadministrativnih pristojbi, pristojbi po posebnim propisima i naknadama</t>
  </si>
  <si>
    <t>4.M</t>
  </si>
  <si>
    <t>Prihodi od prodaje proizvoda i robe te pruženih usluga, prihodi od donacija te povrati po protestiranim jamstvima</t>
  </si>
  <si>
    <t>6.4.</t>
  </si>
  <si>
    <t>4.2.</t>
  </si>
  <si>
    <t>1.1.</t>
  </si>
  <si>
    <t>5.Đ</t>
  </si>
  <si>
    <t>4.M.</t>
  </si>
  <si>
    <t>5.S.</t>
  </si>
  <si>
    <t>5.Ž</t>
  </si>
  <si>
    <t>Financijski rashodi</t>
  </si>
  <si>
    <t>5.L.</t>
  </si>
  <si>
    <t>Naknade građanima i kućanstvima na temelju osiguranja i druge naknade</t>
  </si>
  <si>
    <t>5.Đ.</t>
  </si>
  <si>
    <t xml:space="preserve">Rashodi za dodatna ulaganja na nefinacijskoj imoviniDodatna ulaganja </t>
  </si>
  <si>
    <t>096 Dodatne usluge u obrazovanju</t>
  </si>
  <si>
    <t>098 Usluge obrazovanja koje nisu drugdje svrstane</t>
  </si>
  <si>
    <t>Ukupni prihodi</t>
  </si>
  <si>
    <t>Ukupni rashodi</t>
  </si>
  <si>
    <t>Razlika</t>
  </si>
  <si>
    <t>Tekući projekt T100022</t>
  </si>
  <si>
    <t>REKAPITULACIJA</t>
  </si>
  <si>
    <t>Tekući projekt T100021</t>
  </si>
  <si>
    <t>Tekući projekt T100020</t>
  </si>
  <si>
    <t>Tekući projekt T100019</t>
  </si>
  <si>
    <t>Tekući projekt T100012</t>
  </si>
  <si>
    <t>Tekući projekt T100008</t>
  </si>
  <si>
    <t>Tekući projekt T100006</t>
  </si>
  <si>
    <t>Nabava udžbenika za učenike</t>
  </si>
  <si>
    <t>Školsko športsko društvo</t>
  </si>
  <si>
    <t>097 Istraživanje i razvoj obrazovanja</t>
  </si>
  <si>
    <t>Izvršenje 2022.</t>
  </si>
  <si>
    <t>Plan 2023.</t>
  </si>
  <si>
    <t>Izvor financiranja 5.?.</t>
  </si>
  <si>
    <t>Tekuće investicijsko održavanjeu školstvu</t>
  </si>
  <si>
    <t>Aktivnost A 10001</t>
  </si>
  <si>
    <t>TEKUĆE I INVESTICIJSKO ODRŽAVANJE U ŠKOLSTVU</t>
  </si>
  <si>
    <t xml:space="preserve">ŽUPANIJA </t>
  </si>
  <si>
    <t>Tekući projekt T100023</t>
  </si>
  <si>
    <t>Ostali rashodi</t>
  </si>
  <si>
    <t>Ostale tekuće donacije</t>
  </si>
  <si>
    <t>5.Ž.</t>
  </si>
  <si>
    <t>5.?.</t>
  </si>
  <si>
    <t>HZZ ( Mjera pripravništva )</t>
  </si>
  <si>
    <t>Opskrba besplatnim zalihama menstrualnih higijenskih potrepština</t>
  </si>
  <si>
    <t>raspoloživ iznos u idućem razdoblju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</si>
  <si>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</si>
  <si>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</si>
  <si>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</si>
  <si>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</si>
  <si>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</si>
  <si>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</si>
  <si>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</si>
  <si>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C) PRENESENI VIŠAK ILI PRENESENI MANJAK</t>
  </si>
  <si>
    <t>D)  VIŠEGODIŠNJI PLAN URAVNOTEŽENJA</t>
  </si>
  <si>
    <t>VIŠAK / MANJAK+NETO FINANCIRANJE</t>
  </si>
  <si>
    <t>Plan 2024.</t>
  </si>
  <si>
    <t>5.?</t>
  </si>
  <si>
    <t>Opći prihodi i primici /   5.T MZO- ESF III</t>
  </si>
  <si>
    <t>EU Pomoći- SŠ / preneseni višak</t>
  </si>
  <si>
    <t>Tekući projekt T100058</t>
  </si>
  <si>
    <t>Prsten potpore IV</t>
  </si>
  <si>
    <t>UKUPAN DONOS VIŠKA / MANJKA IZ PRETHODNE(IH) GODINE</t>
  </si>
  <si>
    <t>1.1. Opći prihodi i primici</t>
  </si>
  <si>
    <t>4.2. Decentralizirana sredstva</t>
  </si>
  <si>
    <t>4.M Prihodi za posebne namjene</t>
  </si>
  <si>
    <t>3.4. Vlastiti prihodi</t>
  </si>
  <si>
    <t>6.4. Donacije</t>
  </si>
  <si>
    <t>5.S Pomoći EU</t>
  </si>
  <si>
    <t>PRIHODI POSLOVANJA PREMA IZVORIMA FINANCIRANJA</t>
  </si>
  <si>
    <t>RASHODI POSLOVANJA PREMA IZVORIMA FINANCIRANJA</t>
  </si>
  <si>
    <t>5.Đ Ministarstvo poljoprivrede</t>
  </si>
  <si>
    <t>5.L. Pomoći SŠ</t>
  </si>
  <si>
    <t>5.?. HZZ, Mjera pripravništva</t>
  </si>
  <si>
    <t>UKUPNI PRIHODI</t>
  </si>
  <si>
    <t>5.? HZZ, Mjera pripravništva</t>
  </si>
  <si>
    <t>5.S. Pomoći EU-preneseni višak 2023.</t>
  </si>
  <si>
    <t xml:space="preserve"> RAČUN PRIHODA I RASHODA </t>
  </si>
  <si>
    <t>Ostale donacije</t>
  </si>
  <si>
    <t>Naknade građanima i kućanstvima</t>
  </si>
  <si>
    <t>Rashodi za nabavu dugotrajne imovine</t>
  </si>
  <si>
    <t>Materijalnirashodi</t>
  </si>
  <si>
    <t>Dodatna ulaganja nanefinancijskoj imovini</t>
  </si>
  <si>
    <t>Rashodi za nabavu proizvedene dugotrajne imovine</t>
  </si>
  <si>
    <t xml:space="preserve">Naknade građanima i kućanstvima </t>
  </si>
  <si>
    <t>Šifra -iz županijskog prorač.</t>
  </si>
  <si>
    <t>5.Ž. Pomoći-višak prihoda SŠ</t>
  </si>
  <si>
    <t>Rebalans- smanjenje ili povećanje +/-</t>
  </si>
  <si>
    <t>Izmjenjeni FP</t>
  </si>
  <si>
    <t>Rebalans- smanjenje/povećanje</t>
  </si>
  <si>
    <t>Izmjena FP</t>
  </si>
  <si>
    <t xml:space="preserve"> FINANCIJSKI PLAN SREDNJE ŠKOLE IVAN ŠVEAR IVANIĆ GRAD ZA 2024. GODINU- 
- REBALANS</t>
  </si>
  <si>
    <t>5.Ž. Pomoći-višak prihoda SŠ, HZZ</t>
  </si>
  <si>
    <t>Izvor financiranja 5.Ž.</t>
  </si>
  <si>
    <t>Pomoći-višak prihoda SŠ ( od HZZ-a)</t>
  </si>
  <si>
    <t>5.Ž. Pomoći-višak prihoda SŠ ( HZZ )</t>
  </si>
  <si>
    <t xml:space="preserve">5.Ž. Pomoći-višak prihoda SŠ </t>
  </si>
  <si>
    <t>Rekapitulacija</t>
  </si>
  <si>
    <t>Prihodi s uključenim prenesenim rezultatom iz 2023.</t>
  </si>
  <si>
    <t xml:space="preserve">Rashodi </t>
  </si>
  <si>
    <t>Višak za prijenos i utrošak u 2025.</t>
  </si>
  <si>
    <t>5.S. Pomoći EU</t>
  </si>
  <si>
    <t>5.S. Pomoći EU, preneseni višak 2023.</t>
  </si>
  <si>
    <t>EU Pomoći- SŠ / EU Pomoći, pren. višak iz 2023.</t>
  </si>
  <si>
    <t>(3+4)</t>
  </si>
  <si>
    <t>Preneseni viškovi prethodnog razdoblja, izvor 5.S</t>
  </si>
  <si>
    <t>Preneseni viškovi prethodnog razdoblja, izvor 5.Ž.</t>
  </si>
  <si>
    <t>Ukupno preneseni viškovi iz 2023.</t>
  </si>
  <si>
    <t>Usvojen na Skupštini Zagrebačke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</si>
</sst>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3" fillId="8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13" fillId="8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4" fontId="6" fillId="6" borderId="3" xfId="0" applyNumberFormat="1" applyFont="1" applyFill="1" applyBorder="1" applyAlignment="1" applyProtection="1">
      <alignment horizontal="center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NumberFormat="1" applyFont="1" applyFill="1" applyBorder="1" applyAlignment="1">
      <alignment horizontal="left" vertical="center"/>
    </xf>
    <xf numFmtId="0" fontId="7" fillId="5" borderId="3" xfId="0" quotePrefix="1" applyNumberFormat="1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>
      <alignment horizontal="left" vertical="center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NumberFormat="1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 applyProtection="1">
      <alignment horizontal="left" vertical="center"/>
    </xf>
    <xf numFmtId="0" fontId="9" fillId="5" borderId="3" xfId="0" quotePrefix="1" applyNumberFormat="1" applyFont="1" applyFill="1" applyBorder="1" applyAlignment="1">
      <alignment horizontal="left" vertical="center"/>
    </xf>
    <xf numFmtId="0" fontId="8" fillId="5" borderId="3" xfId="0" quotePrefix="1" applyNumberFormat="1" applyFont="1" applyFill="1" applyBorder="1" applyAlignment="1">
      <alignment horizontal="left" vertical="center"/>
    </xf>
    <xf numFmtId="16" fontId="9" fillId="2" borderId="3" xfId="0" quotePrefix="1" applyNumberFormat="1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horizontal="left" vertical="center"/>
    </xf>
    <xf numFmtId="16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7" fillId="5" borderId="3" xfId="0" quotePrefix="1" applyNumberFormat="1" applyFont="1" applyFill="1" applyBorder="1" applyAlignment="1">
      <alignment horizontal="left" vertical="center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4" fontId="9" fillId="5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49" fontId="7" fillId="2" borderId="3" xfId="0" quotePrefix="1" applyNumberFormat="1" applyFont="1" applyFill="1" applyBorder="1" applyAlignment="1">
      <alignment horizontal="left" vertical="center" wrapText="1"/>
    </xf>
    <xf numFmtId="4" fontId="6" fillId="6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center"/>
    </xf>
    <xf numFmtId="4" fontId="9" fillId="5" borderId="3" xfId="0" applyNumberFormat="1" applyFont="1" applyFill="1" applyBorder="1" applyAlignment="1" applyProtection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/>
    </xf>
    <xf numFmtId="4" fontId="9" fillId="2" borderId="3" xfId="0" quotePrefix="1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0" fontId="14" fillId="11" borderId="4" xfId="0" applyNumberFormat="1" applyFont="1" applyFill="1" applyBorder="1" applyAlignment="1" applyProtection="1">
      <alignment horizontal="left" vertical="center" wrapText="1"/>
    </xf>
    <xf numFmtId="4" fontId="14" fillId="11" borderId="4" xfId="0" applyNumberFormat="1" applyFont="1" applyFill="1" applyBorder="1" applyAlignment="1">
      <alignment horizontal="right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6" fillId="12" borderId="4" xfId="0" applyNumberFormat="1" applyFont="1" applyFill="1" applyBorder="1" applyAlignment="1" applyProtection="1">
      <alignment horizontal="center" vertical="center" wrapText="1"/>
    </xf>
    <xf numFmtId="4" fontId="6" fillId="12" borderId="4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5" fillId="7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9" fillId="5" borderId="3" xfId="0" quotePrefix="1" applyNumberFormat="1" applyFont="1" applyFill="1" applyBorder="1" applyAlignment="1">
      <alignment horizontal="left" vertical="center" wrapText="1"/>
    </xf>
    <xf numFmtId="0" fontId="1" fillId="0" borderId="0" xfId="0" applyFont="1"/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4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16" fontId="7" fillId="2" borderId="3" xfId="0" quotePrefix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2" borderId="3" xfId="0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6" fillId="2" borderId="0" xfId="0" applyNumberFormat="1" applyFont="1" applyFill="1" applyBorder="1" applyAlignment="1">
      <alignment horizontal="right"/>
    </xf>
    <xf numFmtId="0" fontId="6" fillId="6" borderId="3" xfId="0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4" fontId="3" fillId="13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12" borderId="3" xfId="0" applyFill="1" applyBorder="1"/>
    <xf numFmtId="0" fontId="21" fillId="13" borderId="3" xfId="0" applyFont="1" applyFill="1" applyBorder="1"/>
    <xf numFmtId="0" fontId="0" fillId="10" borderId="3" xfId="0" applyFill="1" applyBorder="1"/>
    <xf numFmtId="4" fontId="3" fillId="10" borderId="6" xfId="0" applyNumberFormat="1" applyFont="1" applyFill="1" applyBorder="1" applyAlignment="1">
      <alignment horizontal="right"/>
    </xf>
    <xf numFmtId="4" fontId="3" fillId="12" borderId="5" xfId="0" applyNumberFormat="1" applyFont="1" applyFill="1" applyBorder="1" applyAlignment="1">
      <alignment horizontal="right"/>
    </xf>
    <xf numFmtId="4" fontId="0" fillId="13" borderId="7" xfId="0" applyNumberFormat="1" applyFill="1" applyBorder="1"/>
    <xf numFmtId="49" fontId="7" fillId="5" borderId="3" xfId="0" applyNumberFormat="1" applyFont="1" applyFill="1" applyBorder="1" applyAlignment="1">
      <alignment horizontal="left" vertical="center" wrapText="1"/>
    </xf>
    <xf numFmtId="1" fontId="22" fillId="6" borderId="3" xfId="0" applyNumberFormat="1" applyFont="1" applyFill="1" applyBorder="1" applyAlignment="1" applyProtection="1">
      <alignment horizontal="center" vertical="center" wrapText="1"/>
    </xf>
    <xf numFmtId="4" fontId="6" fillId="13" borderId="3" xfId="0" applyNumberFormat="1" applyFont="1" applyFill="1" applyBorder="1" applyAlignment="1">
      <alignment horizontal="center"/>
    </xf>
    <xf numFmtId="4" fontId="6" fillId="12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4" fillId="11" borderId="1" xfId="0" applyNumberFormat="1" applyFont="1" applyFill="1" applyBorder="1" applyAlignment="1" applyProtection="1">
      <alignment horizontal="left" vertical="center" wrapText="1"/>
    </xf>
    <xf numFmtId="0" fontId="14" fillId="11" borderId="2" xfId="0" applyNumberFormat="1" applyFont="1" applyFill="1" applyBorder="1" applyAlignment="1" applyProtection="1">
      <alignment horizontal="left" vertical="center" wrapText="1"/>
    </xf>
    <xf numFmtId="0" fontId="14" fillId="11" borderId="4" xfId="0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opLeftCell="A16" workbookViewId="0">
      <selection activeCell="L6" sqref="L6"/>
    </sheetView>
  </sheetViews>
  <sheetFormatPr defaultRowHeight="15" x14ac:dyDescent="0.25"/>
  <cols>
    <col min="5" max="6" width="25.28515625" customWidth="1"/>
    <col min="7" max="8" width="18.7109375" style="46" customWidth="1"/>
    <col min="9" max="9" width="20.28515625" customWidth="1"/>
    <col min="10" max="10" width="18.7109375" customWidth="1"/>
  </cols>
  <sheetData>
    <row r="1" spans="1:10" ht="42" customHeight="1" x14ac:dyDescent="0.25">
      <c r="A1" s="164" t="s">
        <v>203</v>
      </c>
      <c r="B1" s="164"/>
      <c r="C1" s="164"/>
      <c r="D1" s="164"/>
      <c r="E1" s="164"/>
      <c r="F1" s="164"/>
      <c r="G1" s="164"/>
      <c r="H1" s="164"/>
      <c r="J1" s="159" t="s">
        <v>220</v>
      </c>
    </row>
    <row r="2" spans="1:10" ht="18" customHeight="1" x14ac:dyDescent="0.25">
      <c r="A2" s="1"/>
      <c r="B2" s="1"/>
      <c r="C2" s="1"/>
      <c r="D2" s="1"/>
      <c r="E2" s="1"/>
      <c r="F2" s="10"/>
      <c r="G2" s="47"/>
      <c r="H2" s="132"/>
    </row>
    <row r="3" spans="1:10" ht="15.75" x14ac:dyDescent="0.25">
      <c r="A3" s="162" t="s">
        <v>23</v>
      </c>
      <c r="B3" s="162"/>
      <c r="C3" s="162"/>
      <c r="D3" s="162"/>
      <c r="E3" s="162"/>
      <c r="F3" s="162"/>
      <c r="G3" s="162"/>
      <c r="H3" s="162"/>
    </row>
    <row r="4" spans="1:10" ht="18" x14ac:dyDescent="0.25">
      <c r="A4" s="1"/>
      <c r="B4" s="1"/>
      <c r="C4" s="1"/>
      <c r="D4" s="1"/>
      <c r="E4" s="1"/>
      <c r="F4" s="10"/>
      <c r="G4" s="47"/>
      <c r="H4" s="47"/>
    </row>
    <row r="5" spans="1:10" ht="18" customHeight="1" x14ac:dyDescent="0.25">
      <c r="A5" s="162" t="s">
        <v>27</v>
      </c>
      <c r="B5" s="163"/>
      <c r="C5" s="163"/>
      <c r="D5" s="163"/>
      <c r="E5" s="163"/>
      <c r="F5" s="163"/>
      <c r="G5" s="163"/>
      <c r="H5" s="163"/>
    </row>
    <row r="6" spans="1:10" ht="18" customHeight="1" x14ac:dyDescent="0.25">
      <c r="A6" s="44"/>
      <c r="B6" s="45"/>
      <c r="C6" s="45"/>
      <c r="D6" s="45"/>
      <c r="E6" s="45"/>
      <c r="F6" s="108"/>
      <c r="G6" s="45"/>
      <c r="H6" s="45"/>
    </row>
    <row r="7" spans="1:10" ht="22.5" x14ac:dyDescent="0.25">
      <c r="A7" s="12"/>
      <c r="B7" s="13"/>
      <c r="C7" s="13"/>
      <c r="D7" s="14"/>
      <c r="E7" s="15"/>
      <c r="F7" s="68" t="s">
        <v>143</v>
      </c>
      <c r="G7" s="68" t="s">
        <v>144</v>
      </c>
      <c r="H7" s="68" t="s">
        <v>164</v>
      </c>
      <c r="I7" s="140" t="s">
        <v>201</v>
      </c>
      <c r="J7" s="68" t="s">
        <v>202</v>
      </c>
    </row>
    <row r="8" spans="1:10" x14ac:dyDescent="0.25">
      <c r="A8" s="165" t="s">
        <v>0</v>
      </c>
      <c r="B8" s="166"/>
      <c r="C8" s="166"/>
      <c r="D8" s="166"/>
      <c r="E8" s="167"/>
      <c r="F8" s="69">
        <f t="shared" ref="F8" si="0">F9+F10</f>
        <v>2225388.6</v>
      </c>
      <c r="G8" s="69">
        <f t="shared" ref="G8:H8" si="1">G9+G10</f>
        <v>2184225.2599999998</v>
      </c>
      <c r="H8" s="69">
        <f t="shared" si="1"/>
        <v>2793218</v>
      </c>
      <c r="I8" s="69">
        <f t="shared" ref="I8:J8" si="2">I9+I10</f>
        <v>473058.49</v>
      </c>
      <c r="J8" s="69">
        <f t="shared" si="2"/>
        <v>3266276.4899999998</v>
      </c>
    </row>
    <row r="9" spans="1:10" x14ac:dyDescent="0.25">
      <c r="A9" s="168" t="s">
        <v>158</v>
      </c>
      <c r="B9" s="161"/>
      <c r="C9" s="161"/>
      <c r="D9" s="161"/>
      <c r="E9" s="169"/>
      <c r="F9" s="70">
        <f>' Račun prihoda i rashoda'!E12</f>
        <v>2225388.6</v>
      </c>
      <c r="G9" s="70">
        <f>' Račun prihoda i rashoda'!F12</f>
        <v>2184225.2599999998</v>
      </c>
      <c r="H9" s="70">
        <f>' Račun prihoda i rashoda'!G12</f>
        <v>2793218</v>
      </c>
      <c r="I9" s="70">
        <f>' Račun prihoda i rashoda'!H12</f>
        <v>473058.49</v>
      </c>
      <c r="J9" s="70">
        <f>' Račun prihoda i rashoda'!I12</f>
        <v>3266276.4899999998</v>
      </c>
    </row>
    <row r="10" spans="1:10" x14ac:dyDescent="0.25">
      <c r="A10" s="170" t="s">
        <v>159</v>
      </c>
      <c r="B10" s="169"/>
      <c r="C10" s="169"/>
      <c r="D10" s="169"/>
      <c r="E10" s="169"/>
      <c r="F10" s="70">
        <v>0</v>
      </c>
      <c r="G10" s="70">
        <v>0</v>
      </c>
      <c r="H10" s="70">
        <v>0</v>
      </c>
      <c r="I10" s="70">
        <v>0</v>
      </c>
      <c r="J10" s="70">
        <v>0</v>
      </c>
    </row>
    <row r="11" spans="1:10" x14ac:dyDescent="0.25">
      <c r="A11" s="16" t="s">
        <v>2</v>
      </c>
      <c r="B11" s="17"/>
      <c r="C11" s="17"/>
      <c r="D11" s="17"/>
      <c r="E11" s="17"/>
      <c r="F11" s="69">
        <f t="shared" ref="F11" si="3">F12+F13</f>
        <v>2286516.5600000005</v>
      </c>
      <c r="G11" s="69">
        <f t="shared" ref="G11:H11" si="4">G12+G13</f>
        <v>2184225.2599999998</v>
      </c>
      <c r="H11" s="69">
        <f t="shared" si="4"/>
        <v>2869218</v>
      </c>
      <c r="I11" s="69">
        <f t="shared" ref="I11:J11" si="5">I12+I13</f>
        <v>498585.55</v>
      </c>
      <c r="J11" s="69">
        <f t="shared" si="5"/>
        <v>3367803.5500000003</v>
      </c>
    </row>
    <row r="12" spans="1:10" x14ac:dyDescent="0.25">
      <c r="A12" s="160" t="s">
        <v>160</v>
      </c>
      <c r="B12" s="161"/>
      <c r="C12" s="161"/>
      <c r="D12" s="161"/>
      <c r="E12" s="161"/>
      <c r="F12" s="70">
        <f>' Račun prihoda i rashoda'!E34</f>
        <v>2221588.0200000005</v>
      </c>
      <c r="G12" s="70">
        <f>' Račun prihoda i rashoda'!F34</f>
        <v>2175225.2599999998</v>
      </c>
      <c r="H12" s="70">
        <f>' Račun prihoda i rashoda'!G34</f>
        <v>2856718</v>
      </c>
      <c r="I12" s="70">
        <f>' Račun prihoda i rashoda'!H34</f>
        <v>492461.95</v>
      </c>
      <c r="J12" s="70">
        <f>' Račun prihoda i rashoda'!I34</f>
        <v>3349179.95</v>
      </c>
    </row>
    <row r="13" spans="1:10" x14ac:dyDescent="0.25">
      <c r="A13" s="175" t="s">
        <v>161</v>
      </c>
      <c r="B13" s="169"/>
      <c r="C13" s="169"/>
      <c r="D13" s="169"/>
      <c r="E13" s="169"/>
      <c r="F13" s="71">
        <f>' Račun prihoda i rashoda'!E59</f>
        <v>64928.54</v>
      </c>
      <c r="G13" s="71">
        <f>' Račun prihoda i rashoda'!F59</f>
        <v>9000</v>
      </c>
      <c r="H13" s="71">
        <f>' Račun prihoda i rashoda'!G59</f>
        <v>12500</v>
      </c>
      <c r="I13" s="71">
        <f>' Račun prihoda i rashoda'!H59</f>
        <v>6123.6</v>
      </c>
      <c r="J13" s="71">
        <f>' Račun prihoda i rashoda'!I59</f>
        <v>18623.599999999999</v>
      </c>
    </row>
    <row r="14" spans="1:10" x14ac:dyDescent="0.25">
      <c r="A14" s="174" t="s">
        <v>3</v>
      </c>
      <c r="B14" s="166"/>
      <c r="C14" s="166"/>
      <c r="D14" s="166"/>
      <c r="E14" s="166"/>
      <c r="F14" s="69">
        <f t="shared" ref="F14" si="6">F8-F11</f>
        <v>-61127.960000000428</v>
      </c>
      <c r="G14" s="69">
        <f t="shared" ref="G14" si="7">G8-G11</f>
        <v>0</v>
      </c>
      <c r="H14" s="72">
        <f>H8-H11</f>
        <v>-76000</v>
      </c>
      <c r="I14" s="72">
        <f>I8-I11</f>
        <v>-25527.059999999998</v>
      </c>
      <c r="J14" s="72">
        <f>J8-J11</f>
        <v>-101527.06000000052</v>
      </c>
    </row>
    <row r="15" spans="1:10" ht="18" x14ac:dyDescent="0.25">
      <c r="A15" s="1"/>
      <c r="B15" s="3"/>
      <c r="C15" s="3"/>
      <c r="D15" s="3"/>
      <c r="E15" s="3"/>
      <c r="F15" s="9"/>
      <c r="G15" s="73"/>
      <c r="H15" s="74"/>
    </row>
    <row r="16" spans="1:10" ht="18" customHeight="1" x14ac:dyDescent="0.25">
      <c r="A16" s="162" t="s">
        <v>28</v>
      </c>
      <c r="B16" s="163"/>
      <c r="C16" s="163"/>
      <c r="D16" s="163"/>
      <c r="E16" s="163"/>
      <c r="F16" s="163"/>
      <c r="G16" s="163"/>
      <c r="H16" s="163"/>
    </row>
    <row r="17" spans="1:10" ht="18" x14ac:dyDescent="0.25">
      <c r="A17" s="10"/>
      <c r="B17" s="9"/>
      <c r="C17" s="9"/>
      <c r="D17" s="9"/>
      <c r="E17" s="9"/>
      <c r="F17" s="9"/>
      <c r="G17" s="73"/>
      <c r="H17" s="74"/>
    </row>
    <row r="18" spans="1:10" ht="38.25" x14ac:dyDescent="0.25">
      <c r="A18" s="12"/>
      <c r="B18" s="13"/>
      <c r="C18" s="13"/>
      <c r="D18" s="14"/>
      <c r="E18" s="15"/>
      <c r="F18" s="127" t="s">
        <v>143</v>
      </c>
      <c r="G18" s="68" t="s">
        <v>144</v>
      </c>
      <c r="H18" s="68" t="s">
        <v>164</v>
      </c>
      <c r="I18" s="68" t="s">
        <v>201</v>
      </c>
      <c r="J18" s="68" t="s">
        <v>202</v>
      </c>
    </row>
    <row r="19" spans="1:10" ht="15.75" customHeight="1" x14ac:dyDescent="0.25">
      <c r="A19" s="168" t="s">
        <v>162</v>
      </c>
      <c r="B19" s="173"/>
      <c r="C19" s="173"/>
      <c r="D19" s="173"/>
      <c r="E19" s="173"/>
      <c r="F19" s="113"/>
      <c r="G19" s="71"/>
      <c r="H19" s="71"/>
      <c r="I19" s="71"/>
      <c r="J19" s="71"/>
    </row>
    <row r="20" spans="1:10" x14ac:dyDescent="0.25">
      <c r="A20" s="168" t="s">
        <v>163</v>
      </c>
      <c r="B20" s="161"/>
      <c r="C20" s="161"/>
      <c r="D20" s="161"/>
      <c r="E20" s="161"/>
      <c r="F20" s="114"/>
      <c r="G20" s="71"/>
      <c r="H20" s="71"/>
      <c r="I20" s="71"/>
      <c r="J20" s="71"/>
    </row>
    <row r="21" spans="1:10" x14ac:dyDescent="0.25">
      <c r="A21" s="176" t="s">
        <v>5</v>
      </c>
      <c r="B21" s="177"/>
      <c r="C21" s="177"/>
      <c r="D21" s="177"/>
      <c r="E21" s="177"/>
      <c r="F21" s="114"/>
      <c r="G21" s="71"/>
      <c r="H21" s="71"/>
      <c r="I21" s="71"/>
      <c r="J21" s="71"/>
    </row>
    <row r="22" spans="1:10" ht="15" customHeight="1" x14ac:dyDescent="0.25">
      <c r="A22" s="174" t="s">
        <v>167</v>
      </c>
      <c r="B22" s="166"/>
      <c r="C22" s="166"/>
      <c r="D22" s="166"/>
      <c r="E22" s="166"/>
      <c r="F22" s="115"/>
      <c r="G22" s="69">
        <v>0</v>
      </c>
      <c r="H22" s="69">
        <v>0</v>
      </c>
      <c r="I22" s="69">
        <v>0</v>
      </c>
      <c r="J22" s="69">
        <v>0</v>
      </c>
    </row>
    <row r="23" spans="1:10" ht="18" x14ac:dyDescent="0.25">
      <c r="A23" s="8"/>
      <c r="B23" s="9"/>
      <c r="C23" s="9"/>
      <c r="D23" s="9"/>
      <c r="E23" s="9"/>
      <c r="F23" s="9"/>
      <c r="G23" s="73"/>
      <c r="H23" s="74"/>
    </row>
    <row r="24" spans="1:10" ht="18" customHeight="1" x14ac:dyDescent="0.25">
      <c r="A24" s="162" t="s">
        <v>165</v>
      </c>
      <c r="B24" s="163"/>
      <c r="C24" s="163"/>
      <c r="D24" s="163"/>
      <c r="E24" s="163"/>
      <c r="F24" s="163"/>
      <c r="G24" s="163"/>
      <c r="H24" s="163"/>
    </row>
    <row r="25" spans="1:10" ht="18" customHeight="1" x14ac:dyDescent="0.25">
      <c r="A25" s="89"/>
      <c r="B25" s="90"/>
      <c r="C25" s="90"/>
      <c r="D25" s="90"/>
      <c r="E25" s="90"/>
      <c r="F25" s="108"/>
      <c r="G25" s="90"/>
      <c r="H25" s="90"/>
    </row>
    <row r="26" spans="1:10" ht="38.25" x14ac:dyDescent="0.25">
      <c r="A26" s="12"/>
      <c r="B26" s="13"/>
      <c r="C26" s="13"/>
      <c r="D26" s="14"/>
      <c r="E26" s="15"/>
      <c r="F26" s="68" t="s">
        <v>143</v>
      </c>
      <c r="G26" s="68" t="s">
        <v>144</v>
      </c>
      <c r="H26" s="68" t="s">
        <v>164</v>
      </c>
      <c r="I26" s="68" t="s">
        <v>201</v>
      </c>
      <c r="J26" s="68" t="s">
        <v>202</v>
      </c>
    </row>
    <row r="27" spans="1:10" x14ac:dyDescent="0.25">
      <c r="A27" s="178" t="s">
        <v>174</v>
      </c>
      <c r="B27" s="179"/>
      <c r="C27" s="179"/>
      <c r="D27" s="179"/>
      <c r="E27" s="179"/>
      <c r="F27" s="75">
        <v>98009.44</v>
      </c>
      <c r="G27" s="75">
        <v>0</v>
      </c>
      <c r="H27" s="118">
        <v>95000</v>
      </c>
      <c r="I27" s="75">
        <v>0</v>
      </c>
      <c r="J27" s="118">
        <v>0</v>
      </c>
    </row>
    <row r="28" spans="1:10" ht="30" customHeight="1" x14ac:dyDescent="0.25">
      <c r="A28" s="171" t="s">
        <v>4</v>
      </c>
      <c r="B28" s="172"/>
      <c r="C28" s="172"/>
      <c r="D28" s="172"/>
      <c r="E28" s="172"/>
      <c r="F28" s="76"/>
      <c r="G28" s="76"/>
      <c r="H28" s="119">
        <v>76000</v>
      </c>
      <c r="I28" s="76">
        <v>25527.06</v>
      </c>
      <c r="J28" s="119">
        <f>H28+I28</f>
        <v>101527.06</v>
      </c>
    </row>
    <row r="30" spans="1:10" ht="18" customHeight="1" x14ac:dyDescent="0.25">
      <c r="A30" s="162" t="s">
        <v>166</v>
      </c>
      <c r="B30" s="163"/>
      <c r="C30" s="163"/>
      <c r="D30" s="163"/>
      <c r="E30" s="163"/>
      <c r="F30" s="163"/>
      <c r="G30" s="163"/>
      <c r="H30" s="163"/>
    </row>
    <row r="31" spans="1:10" ht="18" customHeight="1" x14ac:dyDescent="0.25">
      <c r="A31" s="120"/>
      <c r="B31" s="121"/>
      <c r="C31" s="121"/>
      <c r="D31" s="121"/>
      <c r="E31" s="121"/>
      <c r="F31" s="121"/>
      <c r="G31" s="121"/>
      <c r="H31" s="121"/>
    </row>
    <row r="32" spans="1:10" ht="38.25" x14ac:dyDescent="0.25">
      <c r="A32" s="12"/>
      <c r="B32" s="13"/>
      <c r="C32" s="13"/>
      <c r="D32" s="14"/>
      <c r="E32" s="15"/>
      <c r="F32" s="68" t="s">
        <v>143</v>
      </c>
      <c r="G32" s="68" t="s">
        <v>144</v>
      </c>
      <c r="H32" s="68" t="s">
        <v>164</v>
      </c>
      <c r="I32" s="68" t="s">
        <v>201</v>
      </c>
      <c r="J32" s="68" t="s">
        <v>202</v>
      </c>
    </row>
    <row r="33" spans="1:10" x14ac:dyDescent="0.25">
      <c r="A33" s="178" t="s">
        <v>174</v>
      </c>
      <c r="B33" s="179"/>
      <c r="C33" s="179"/>
      <c r="D33" s="179"/>
      <c r="E33" s="179"/>
      <c r="F33" s="75"/>
      <c r="G33" s="75">
        <v>0</v>
      </c>
      <c r="H33" s="118">
        <v>0</v>
      </c>
      <c r="I33" s="75">
        <v>0</v>
      </c>
      <c r="J33" s="118">
        <v>0</v>
      </c>
    </row>
    <row r="34" spans="1:10" ht="30" customHeight="1" x14ac:dyDescent="0.25">
      <c r="A34" s="171" t="s">
        <v>4</v>
      </c>
      <c r="B34" s="172"/>
      <c r="C34" s="172"/>
      <c r="D34" s="172"/>
      <c r="E34" s="172"/>
      <c r="F34" s="76"/>
      <c r="G34" s="76"/>
      <c r="H34" s="119">
        <v>0</v>
      </c>
      <c r="I34" s="76">
        <v>0</v>
      </c>
      <c r="J34" s="119">
        <v>0</v>
      </c>
    </row>
  </sheetData>
  <mergeCells count="20">
    <mergeCell ref="A34:E34"/>
    <mergeCell ref="A19:E19"/>
    <mergeCell ref="A20:E20"/>
    <mergeCell ref="A22:E22"/>
    <mergeCell ref="A13:E13"/>
    <mergeCell ref="A14:E14"/>
    <mergeCell ref="A21:E21"/>
    <mergeCell ref="A24:H24"/>
    <mergeCell ref="A27:E27"/>
    <mergeCell ref="A28:E28"/>
    <mergeCell ref="A30:H30"/>
    <mergeCell ref="A33:E33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"/>
  <sheetViews>
    <sheetView zoomScale="88" zoomScaleNormal="88" workbookViewId="0">
      <selection activeCell="I1" sqref="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9.85546875" customWidth="1"/>
    <col min="5" max="5" width="25.28515625" customWidth="1"/>
    <col min="6" max="6" width="23.140625" customWidth="1"/>
    <col min="7" max="9" width="23.42578125" customWidth="1"/>
  </cols>
  <sheetData>
    <row r="1" spans="1:9" ht="42" customHeight="1" x14ac:dyDescent="0.25">
      <c r="A1" s="164" t="s">
        <v>203</v>
      </c>
      <c r="B1" s="164"/>
      <c r="C1" s="164"/>
      <c r="D1" s="164"/>
      <c r="E1" s="164"/>
      <c r="F1" s="164"/>
      <c r="G1" s="164"/>
      <c r="I1" s="159" t="s">
        <v>220</v>
      </c>
    </row>
    <row r="2" spans="1:9" ht="18" customHeight="1" x14ac:dyDescent="0.25">
      <c r="A2" s="1"/>
      <c r="B2" s="1"/>
      <c r="C2" s="1"/>
      <c r="D2" s="1"/>
      <c r="E2" s="1"/>
      <c r="F2" s="1"/>
      <c r="G2" s="1"/>
      <c r="H2" s="10"/>
      <c r="I2" s="133"/>
    </row>
    <row r="3" spans="1:9" ht="15.75" x14ac:dyDescent="0.25">
      <c r="A3" s="162" t="s">
        <v>23</v>
      </c>
      <c r="B3" s="162"/>
      <c r="C3" s="162"/>
      <c r="D3" s="162"/>
      <c r="E3" s="162"/>
      <c r="F3" s="162"/>
      <c r="G3" s="183"/>
    </row>
    <row r="4" spans="1:9" ht="18" x14ac:dyDescent="0.25">
      <c r="A4" s="1"/>
      <c r="B4" s="1"/>
      <c r="C4" s="1"/>
      <c r="D4" s="1"/>
      <c r="E4" s="1"/>
      <c r="F4" s="1"/>
      <c r="G4" s="2"/>
      <c r="H4" s="2"/>
      <c r="I4" s="2"/>
    </row>
    <row r="5" spans="1:9" ht="18" customHeight="1" x14ac:dyDescent="0.25">
      <c r="A5" s="162" t="s">
        <v>7</v>
      </c>
      <c r="B5" s="163"/>
      <c r="C5" s="163"/>
      <c r="D5" s="163"/>
      <c r="E5" s="163"/>
      <c r="F5" s="163"/>
      <c r="G5" s="163"/>
    </row>
    <row r="6" spans="1:9" ht="18" x14ac:dyDescent="0.25">
      <c r="A6" s="1"/>
      <c r="B6" s="1"/>
      <c r="C6" s="1"/>
      <c r="D6" s="1"/>
      <c r="E6" s="1"/>
      <c r="F6" s="1"/>
      <c r="G6" s="2"/>
      <c r="H6" s="2"/>
      <c r="I6" s="2"/>
    </row>
    <row r="7" spans="1:9" ht="15.75" x14ac:dyDescent="0.25">
      <c r="A7" s="162" t="s">
        <v>1</v>
      </c>
      <c r="B7" s="182"/>
      <c r="C7" s="182"/>
      <c r="D7" s="182"/>
      <c r="E7" s="182"/>
      <c r="F7" s="182"/>
      <c r="G7" s="182"/>
    </row>
    <row r="8" spans="1:9" ht="15.75" x14ac:dyDescent="0.25">
      <c r="A8" s="78"/>
      <c r="B8" s="79"/>
      <c r="C8" s="79"/>
      <c r="D8" s="79"/>
      <c r="E8" s="79"/>
      <c r="F8" s="79"/>
      <c r="G8" s="79"/>
      <c r="H8" s="123"/>
      <c r="I8" s="123"/>
    </row>
    <row r="9" spans="1:9" ht="32.25" customHeight="1" x14ac:dyDescent="0.25">
      <c r="A9" s="22" t="s">
        <v>8</v>
      </c>
      <c r="B9" s="23" t="s">
        <v>9</v>
      </c>
      <c r="C9" s="23" t="s">
        <v>10</v>
      </c>
      <c r="D9" s="23" t="s">
        <v>6</v>
      </c>
      <c r="E9" s="48" t="s">
        <v>143</v>
      </c>
      <c r="F9" s="22" t="s">
        <v>144</v>
      </c>
      <c r="G9" s="22" t="s">
        <v>168</v>
      </c>
      <c r="H9" s="22" t="s">
        <v>199</v>
      </c>
      <c r="I9" s="22" t="s">
        <v>200</v>
      </c>
    </row>
    <row r="10" spans="1:9" ht="12.75" customHeight="1" x14ac:dyDescent="0.25">
      <c r="A10" s="50"/>
      <c r="B10" s="50"/>
      <c r="C10" s="50"/>
      <c r="D10" s="107">
        <v>1</v>
      </c>
      <c r="E10" s="107">
        <v>2</v>
      </c>
      <c r="F10" s="107">
        <v>3</v>
      </c>
      <c r="G10" s="107">
        <v>4</v>
      </c>
      <c r="H10" s="107">
        <v>4</v>
      </c>
      <c r="I10" s="107">
        <v>4</v>
      </c>
    </row>
    <row r="11" spans="1:9" ht="24.75" customHeight="1" x14ac:dyDescent="0.25">
      <c r="A11" s="101"/>
      <c r="B11" s="102"/>
      <c r="C11" s="102"/>
      <c r="D11" s="103" t="s">
        <v>96</v>
      </c>
      <c r="E11" s="103">
        <f>E12</f>
        <v>2225388.6</v>
      </c>
      <c r="F11" s="103">
        <v>2184225.2599999998</v>
      </c>
      <c r="G11" s="103">
        <f>G12</f>
        <v>2793218</v>
      </c>
      <c r="H11" s="103">
        <f t="shared" ref="H11" si="0">H12</f>
        <v>473058.49</v>
      </c>
      <c r="I11" s="103">
        <f>G11+H11</f>
        <v>3266276.49</v>
      </c>
    </row>
    <row r="12" spans="1:9" ht="25.5" customHeight="1" x14ac:dyDescent="0.25">
      <c r="A12" s="50">
        <v>6</v>
      </c>
      <c r="B12" s="50"/>
      <c r="C12" s="50"/>
      <c r="D12" s="50" t="s">
        <v>11</v>
      </c>
      <c r="E12" s="39">
        <f>E13+E17+E19+E21+E24</f>
        <v>2225388.6</v>
      </c>
      <c r="F12" s="39">
        <v>2184225.2599999998</v>
      </c>
      <c r="G12" s="39">
        <f>G13+G17+G19+G21+G24</f>
        <v>2793218</v>
      </c>
      <c r="H12" s="39">
        <f>H13+H17+H19+H21+H24</f>
        <v>473058.49</v>
      </c>
      <c r="I12" s="39">
        <f>I13+I17+I19+I21+I24</f>
        <v>3266276.4899999998</v>
      </c>
    </row>
    <row r="13" spans="1:9" ht="25.5" x14ac:dyDescent="0.25">
      <c r="A13" s="24"/>
      <c r="B13" s="54">
        <v>63</v>
      </c>
      <c r="C13" s="54"/>
      <c r="D13" s="54" t="s">
        <v>30</v>
      </c>
      <c r="E13" s="36">
        <f>E14+E15+E16</f>
        <v>1965203.94</v>
      </c>
      <c r="F13" s="36">
        <v>1965000</v>
      </c>
      <c r="G13" s="36">
        <f>G14+G15+G16</f>
        <v>2525800</v>
      </c>
      <c r="H13" s="36">
        <f>H14+H15+H16</f>
        <v>450873.63</v>
      </c>
      <c r="I13" s="36">
        <f>G13+H13</f>
        <v>2976673.63</v>
      </c>
    </row>
    <row r="14" spans="1:9" x14ac:dyDescent="0.25">
      <c r="A14" s="51"/>
      <c r="B14" s="51"/>
      <c r="C14" s="55" t="s">
        <v>123</v>
      </c>
      <c r="D14" s="134" t="s">
        <v>60</v>
      </c>
      <c r="E14" s="34">
        <v>1944593.03</v>
      </c>
      <c r="F14" s="109">
        <v>0</v>
      </c>
      <c r="G14" s="109">
        <v>2504900</v>
      </c>
      <c r="H14" s="109">
        <v>354773.63</v>
      </c>
      <c r="I14" s="34">
        <f t="shared" ref="I14:I27" si="1">G14+H14</f>
        <v>2859673.63</v>
      </c>
    </row>
    <row r="15" spans="1:9" x14ac:dyDescent="0.25">
      <c r="A15" s="51"/>
      <c r="B15" s="51"/>
      <c r="C15" s="55" t="s">
        <v>108</v>
      </c>
      <c r="D15" s="55" t="s">
        <v>87</v>
      </c>
      <c r="E15" s="34">
        <v>6209.43</v>
      </c>
      <c r="F15" s="109">
        <v>5000</v>
      </c>
      <c r="G15" s="109">
        <v>2000</v>
      </c>
      <c r="H15" s="109">
        <v>115000</v>
      </c>
      <c r="I15" s="34">
        <f t="shared" si="1"/>
        <v>117000</v>
      </c>
    </row>
    <row r="16" spans="1:9" x14ac:dyDescent="0.25">
      <c r="A16" s="51"/>
      <c r="B16" s="51"/>
      <c r="C16" s="55" t="s">
        <v>169</v>
      </c>
      <c r="D16" s="55" t="s">
        <v>155</v>
      </c>
      <c r="E16" s="34">
        <v>14401.48</v>
      </c>
      <c r="F16" s="34">
        <v>0</v>
      </c>
      <c r="G16" s="34">
        <v>18900</v>
      </c>
      <c r="H16" s="34">
        <v>-18900</v>
      </c>
      <c r="I16" s="34">
        <f t="shared" si="1"/>
        <v>0</v>
      </c>
    </row>
    <row r="17" spans="1:9" x14ac:dyDescent="0.25">
      <c r="A17" s="52"/>
      <c r="B17" s="52">
        <v>64</v>
      </c>
      <c r="C17" s="57"/>
      <c r="D17" s="52" t="s">
        <v>110</v>
      </c>
      <c r="E17" s="36">
        <f t="shared" ref="E17:H17" si="2">E18</f>
        <v>0.55000000000000004</v>
      </c>
      <c r="F17" s="36">
        <f t="shared" si="2"/>
        <v>0.7</v>
      </c>
      <c r="G17" s="36">
        <f t="shared" si="2"/>
        <v>50</v>
      </c>
      <c r="H17" s="36">
        <f t="shared" si="2"/>
        <v>0</v>
      </c>
      <c r="I17" s="36">
        <f t="shared" si="1"/>
        <v>50</v>
      </c>
    </row>
    <row r="18" spans="1:9" x14ac:dyDescent="0.25">
      <c r="A18" s="51"/>
      <c r="B18" s="55"/>
      <c r="C18" s="55" t="s">
        <v>111</v>
      </c>
      <c r="D18" s="55" t="s">
        <v>51</v>
      </c>
      <c r="E18" s="32">
        <v>0.55000000000000004</v>
      </c>
      <c r="F18" s="109">
        <v>0.7</v>
      </c>
      <c r="G18" s="109">
        <v>50</v>
      </c>
      <c r="H18" s="109">
        <v>0</v>
      </c>
      <c r="I18" s="34">
        <f t="shared" si="1"/>
        <v>50</v>
      </c>
    </row>
    <row r="19" spans="1:9" ht="25.5" x14ac:dyDescent="0.25">
      <c r="A19" s="52"/>
      <c r="B19" s="52">
        <v>65</v>
      </c>
      <c r="C19" s="58"/>
      <c r="D19" s="64" t="s">
        <v>112</v>
      </c>
      <c r="E19" s="36">
        <f>E20</f>
        <v>16885.16</v>
      </c>
      <c r="F19" s="36">
        <v>14000</v>
      </c>
      <c r="G19" s="36">
        <f t="shared" ref="G19:H19" si="3">G20</f>
        <v>19000</v>
      </c>
      <c r="H19" s="36">
        <f t="shared" si="3"/>
        <v>0</v>
      </c>
      <c r="I19" s="36">
        <f t="shared" si="1"/>
        <v>19000</v>
      </c>
    </row>
    <row r="20" spans="1:9" x14ac:dyDescent="0.25">
      <c r="A20" s="51"/>
      <c r="B20" s="51"/>
      <c r="C20" s="55" t="s">
        <v>113</v>
      </c>
      <c r="D20" s="55" t="s">
        <v>67</v>
      </c>
      <c r="E20" s="32">
        <v>16885.16</v>
      </c>
      <c r="F20" s="109">
        <v>14000</v>
      </c>
      <c r="G20" s="109">
        <v>19000</v>
      </c>
      <c r="H20" s="109">
        <v>0</v>
      </c>
      <c r="I20" s="34">
        <f t="shared" si="1"/>
        <v>19000</v>
      </c>
    </row>
    <row r="21" spans="1:9" ht="25.5" x14ac:dyDescent="0.25">
      <c r="A21" s="52"/>
      <c r="B21" s="52">
        <v>66</v>
      </c>
      <c r="C21" s="57"/>
      <c r="D21" s="64" t="s">
        <v>114</v>
      </c>
      <c r="E21" s="36">
        <f>E22+E23</f>
        <v>13365.599999999999</v>
      </c>
      <c r="F21" s="36">
        <v>14400</v>
      </c>
      <c r="G21" s="36">
        <f>G22+G23</f>
        <v>25800</v>
      </c>
      <c r="H21" s="36">
        <f>H22+H23</f>
        <v>0</v>
      </c>
      <c r="I21" s="36">
        <f t="shared" si="1"/>
        <v>25800</v>
      </c>
    </row>
    <row r="22" spans="1:9" x14ac:dyDescent="0.25">
      <c r="A22" s="51"/>
      <c r="B22" s="51"/>
      <c r="C22" s="55" t="s">
        <v>111</v>
      </c>
      <c r="D22" s="55" t="s">
        <v>51</v>
      </c>
      <c r="E22" s="34">
        <v>11303.72</v>
      </c>
      <c r="F22" s="109">
        <v>12000</v>
      </c>
      <c r="G22" s="109">
        <v>22800</v>
      </c>
      <c r="H22" s="109">
        <v>0</v>
      </c>
      <c r="I22" s="34">
        <f t="shared" si="1"/>
        <v>22800</v>
      </c>
    </row>
    <row r="23" spans="1:9" x14ac:dyDescent="0.25">
      <c r="A23" s="51"/>
      <c r="B23" s="51"/>
      <c r="C23" s="55" t="s">
        <v>115</v>
      </c>
      <c r="D23" s="55" t="s">
        <v>62</v>
      </c>
      <c r="E23" s="34">
        <v>2061.88</v>
      </c>
      <c r="F23" s="109">
        <v>2400</v>
      </c>
      <c r="G23" s="109">
        <v>3000</v>
      </c>
      <c r="H23" s="109">
        <v>0</v>
      </c>
      <c r="I23" s="34">
        <f t="shared" si="1"/>
        <v>3000</v>
      </c>
    </row>
    <row r="24" spans="1:9" ht="25.5" x14ac:dyDescent="0.25">
      <c r="A24" s="52"/>
      <c r="B24" s="52">
        <v>67</v>
      </c>
      <c r="C24" s="57"/>
      <c r="D24" s="54" t="s">
        <v>31</v>
      </c>
      <c r="E24" s="36">
        <f>E25+E26+E27</f>
        <v>229933.34999999998</v>
      </c>
      <c r="F24" s="36">
        <v>190824.56</v>
      </c>
      <c r="G24" s="36">
        <f>G25+G26+G27</f>
        <v>222568</v>
      </c>
      <c r="H24" s="36">
        <f>H25+H26+H27</f>
        <v>22184.86</v>
      </c>
      <c r="I24" s="36">
        <f t="shared" si="1"/>
        <v>244752.86</v>
      </c>
    </row>
    <row r="25" spans="1:9" x14ac:dyDescent="0.25">
      <c r="A25" s="51"/>
      <c r="B25" s="51"/>
      <c r="C25" s="59" t="s">
        <v>116</v>
      </c>
      <c r="D25" s="5" t="s">
        <v>39</v>
      </c>
      <c r="E25" s="34">
        <v>197482.3</v>
      </c>
      <c r="F25" s="109">
        <v>189973.41</v>
      </c>
      <c r="G25" s="109">
        <v>202037</v>
      </c>
      <c r="H25" s="109">
        <v>5814</v>
      </c>
      <c r="I25" s="34">
        <f t="shared" si="1"/>
        <v>207851</v>
      </c>
    </row>
    <row r="26" spans="1:9" x14ac:dyDescent="0.25">
      <c r="A26" s="51"/>
      <c r="B26" s="51"/>
      <c r="C26" s="55" t="s">
        <v>117</v>
      </c>
      <c r="D26" s="5" t="s">
        <v>12</v>
      </c>
      <c r="E26" s="34">
        <v>31452.06</v>
      </c>
      <c r="F26" s="109">
        <v>851.15</v>
      </c>
      <c r="G26" s="109">
        <v>20531</v>
      </c>
      <c r="H26" s="109">
        <v>11076.52</v>
      </c>
      <c r="I26" s="34">
        <f t="shared" si="1"/>
        <v>31607.52</v>
      </c>
    </row>
    <row r="27" spans="1:9" x14ac:dyDescent="0.25">
      <c r="A27" s="51"/>
      <c r="B27" s="51"/>
      <c r="C27" s="55" t="s">
        <v>118</v>
      </c>
      <c r="D27" s="5" t="s">
        <v>103</v>
      </c>
      <c r="E27" s="34">
        <v>998.99</v>
      </c>
      <c r="F27" s="109">
        <v>0</v>
      </c>
      <c r="G27" s="109">
        <v>0</v>
      </c>
      <c r="H27" s="109">
        <v>5294.34</v>
      </c>
      <c r="I27" s="34">
        <f t="shared" si="1"/>
        <v>5294.34</v>
      </c>
    </row>
    <row r="28" spans="1:9" x14ac:dyDescent="0.25">
      <c r="A28" s="46"/>
      <c r="B28" s="46"/>
      <c r="C28" s="46"/>
      <c r="D28" s="46"/>
      <c r="E28" s="46"/>
      <c r="F28" s="46"/>
      <c r="G28" s="46"/>
      <c r="H28" s="46"/>
      <c r="I28" s="46"/>
    </row>
    <row r="29" spans="1:9" ht="15.75" customHeight="1" x14ac:dyDescent="0.25">
      <c r="A29" s="180" t="s">
        <v>13</v>
      </c>
      <c r="B29" s="181"/>
      <c r="C29" s="181"/>
      <c r="D29" s="181"/>
      <c r="E29" s="181"/>
      <c r="F29" s="181"/>
      <c r="G29" s="181"/>
    </row>
    <row r="30" spans="1:9" ht="18" x14ac:dyDescent="0.25">
      <c r="A30" s="47"/>
      <c r="B30" s="47"/>
      <c r="C30" s="47"/>
      <c r="D30" s="47"/>
      <c r="E30" s="47"/>
      <c r="F30" s="47"/>
      <c r="G30" s="47"/>
      <c r="H30" s="47"/>
      <c r="I30" s="47"/>
    </row>
    <row r="31" spans="1:9" ht="32.25" customHeight="1" x14ac:dyDescent="0.25">
      <c r="A31" s="22" t="s">
        <v>8</v>
      </c>
      <c r="B31" s="23" t="s">
        <v>9</v>
      </c>
      <c r="C31" s="23" t="s">
        <v>10</v>
      </c>
      <c r="D31" s="23" t="s">
        <v>14</v>
      </c>
      <c r="E31" s="48" t="s">
        <v>143</v>
      </c>
      <c r="F31" s="49" t="s">
        <v>144</v>
      </c>
      <c r="G31" s="22" t="s">
        <v>168</v>
      </c>
      <c r="H31" s="22" t="s">
        <v>199</v>
      </c>
      <c r="I31" s="22" t="s">
        <v>200</v>
      </c>
    </row>
    <row r="32" spans="1:9" ht="12.75" customHeight="1" x14ac:dyDescent="0.25">
      <c r="A32" s="50"/>
      <c r="B32" s="50"/>
      <c r="C32" s="50"/>
      <c r="D32" s="107">
        <v>1</v>
      </c>
      <c r="E32" s="107">
        <v>2</v>
      </c>
      <c r="F32" s="107">
        <v>3</v>
      </c>
      <c r="G32" s="107">
        <v>4</v>
      </c>
      <c r="H32" s="107">
        <v>4</v>
      </c>
      <c r="I32" s="107">
        <v>4</v>
      </c>
    </row>
    <row r="33" spans="1:9" ht="24.75" customHeight="1" x14ac:dyDescent="0.25">
      <c r="A33" s="101"/>
      <c r="B33" s="102"/>
      <c r="C33" s="102"/>
      <c r="D33" s="102" t="s">
        <v>96</v>
      </c>
      <c r="E33" s="103">
        <f>E34+E59</f>
        <v>2286516.5600000005</v>
      </c>
      <c r="F33" s="103">
        <v>2184225.2599999998</v>
      </c>
      <c r="G33" s="103">
        <f>G34+G59</f>
        <v>2869218</v>
      </c>
      <c r="H33" s="103">
        <f>H34+H59</f>
        <v>498585.55</v>
      </c>
      <c r="I33" s="103">
        <f>I34+I59</f>
        <v>3367803.5500000003</v>
      </c>
    </row>
    <row r="34" spans="1:9" ht="25.5" customHeight="1" x14ac:dyDescent="0.25">
      <c r="A34" s="50">
        <v>3</v>
      </c>
      <c r="B34" s="50"/>
      <c r="C34" s="60"/>
      <c r="D34" s="50" t="s">
        <v>15</v>
      </c>
      <c r="E34" s="39">
        <f>E35+E40+E49+E53+E56</f>
        <v>2221588.0200000005</v>
      </c>
      <c r="F34" s="39">
        <v>2175225.2599999998</v>
      </c>
      <c r="G34" s="39">
        <f>G35+G40+G49+G53+G56</f>
        <v>2856718</v>
      </c>
      <c r="H34" s="39">
        <f>H35+H40+H53+H56</f>
        <v>492461.95</v>
      </c>
      <c r="I34" s="39">
        <f>G34+H34</f>
        <v>3349179.95</v>
      </c>
    </row>
    <row r="35" spans="1:9" x14ac:dyDescent="0.25">
      <c r="A35" s="24"/>
      <c r="B35" s="54">
        <v>31</v>
      </c>
      <c r="C35" s="54"/>
      <c r="D35" s="54" t="s">
        <v>16</v>
      </c>
      <c r="E35" s="67">
        <f>E36+E37+E38</f>
        <v>1914825.6500000001</v>
      </c>
      <c r="F35" s="67">
        <v>1945000</v>
      </c>
      <c r="G35" s="67">
        <f>G36+G37+G38</f>
        <v>2526400</v>
      </c>
      <c r="H35" s="67">
        <f>H36+H37+H38+H39</f>
        <v>357596.37</v>
      </c>
      <c r="I35" s="67">
        <f t="shared" ref="I35" si="4">I36+I37+I38</f>
        <v>2865436.21</v>
      </c>
    </row>
    <row r="36" spans="1:9" x14ac:dyDescent="0.25">
      <c r="A36" s="51"/>
      <c r="B36" s="51"/>
      <c r="C36" s="51" t="s">
        <v>117</v>
      </c>
      <c r="D36" s="55" t="s">
        <v>170</v>
      </c>
      <c r="E36" s="34">
        <v>0</v>
      </c>
      <c r="F36" s="109">
        <v>0</v>
      </c>
      <c r="G36" s="109">
        <v>20000</v>
      </c>
      <c r="H36" s="109">
        <v>7936.21</v>
      </c>
      <c r="I36" s="109">
        <f>G36+H36</f>
        <v>27936.21</v>
      </c>
    </row>
    <row r="37" spans="1:9" x14ac:dyDescent="0.25">
      <c r="A37" s="51"/>
      <c r="B37" s="51"/>
      <c r="C37" s="51" t="s">
        <v>109</v>
      </c>
      <c r="D37" s="55" t="s">
        <v>60</v>
      </c>
      <c r="E37" s="34">
        <v>1914389.33</v>
      </c>
      <c r="F37" s="109">
        <v>1945000</v>
      </c>
      <c r="G37" s="109">
        <v>2487500</v>
      </c>
      <c r="H37" s="109">
        <v>350000</v>
      </c>
      <c r="I37" s="109">
        <f t="shared" ref="I37:I39" si="5">G37+H37</f>
        <v>2837500</v>
      </c>
    </row>
    <row r="38" spans="1:9" x14ac:dyDescent="0.25">
      <c r="A38" s="51"/>
      <c r="B38" s="51"/>
      <c r="C38" s="51" t="s">
        <v>154</v>
      </c>
      <c r="D38" s="55" t="s">
        <v>155</v>
      </c>
      <c r="E38" s="34">
        <v>436.32</v>
      </c>
      <c r="F38" s="34">
        <v>0</v>
      </c>
      <c r="G38" s="34">
        <v>18900</v>
      </c>
      <c r="H38" s="34">
        <v>-18900</v>
      </c>
      <c r="I38" s="109">
        <f t="shared" si="5"/>
        <v>0</v>
      </c>
    </row>
    <row r="39" spans="1:9" x14ac:dyDescent="0.25">
      <c r="A39" s="51"/>
      <c r="B39" s="51"/>
      <c r="C39" s="51" t="s">
        <v>121</v>
      </c>
      <c r="D39" s="55" t="s">
        <v>54</v>
      </c>
      <c r="E39" s="34">
        <v>0</v>
      </c>
      <c r="F39" s="34">
        <v>0</v>
      </c>
      <c r="G39" s="34">
        <v>0</v>
      </c>
      <c r="H39" s="34">
        <v>18560.16</v>
      </c>
      <c r="I39" s="34">
        <f t="shared" si="5"/>
        <v>18560.16</v>
      </c>
    </row>
    <row r="40" spans="1:9" x14ac:dyDescent="0.25">
      <c r="A40" s="52"/>
      <c r="B40" s="52">
        <v>32</v>
      </c>
      <c r="C40" s="52"/>
      <c r="D40" s="52" t="s">
        <v>25</v>
      </c>
      <c r="E40" s="36">
        <v>303202.07</v>
      </c>
      <c r="F40" s="36">
        <v>223125.26</v>
      </c>
      <c r="G40" s="36">
        <f>G41+G42+G43+G44+G45+G46+G47+G48</f>
        <v>328618</v>
      </c>
      <c r="H40" s="36">
        <f>H41+H42+H43+H44+H45+H46+H47+H48</f>
        <v>124797.61</v>
      </c>
      <c r="I40" s="36">
        <f>I41+I42+I43+I44+I45+I46+I47+I48</f>
        <v>453415.61</v>
      </c>
    </row>
    <row r="41" spans="1:9" x14ac:dyDescent="0.25">
      <c r="A41" s="51"/>
      <c r="B41" s="51"/>
      <c r="C41" s="51" t="s">
        <v>117</v>
      </c>
      <c r="D41" s="55" t="s">
        <v>12</v>
      </c>
      <c r="E41" s="34">
        <v>13083.05</v>
      </c>
      <c r="F41" s="109">
        <v>851.15</v>
      </c>
      <c r="G41" s="109">
        <v>531</v>
      </c>
      <c r="H41" s="109">
        <v>0</v>
      </c>
      <c r="I41" s="109">
        <f>G41+H41</f>
        <v>531</v>
      </c>
    </row>
    <row r="42" spans="1:9" x14ac:dyDescent="0.25">
      <c r="A42" s="51"/>
      <c r="B42" s="51"/>
      <c r="C42" s="51" t="s">
        <v>111</v>
      </c>
      <c r="D42" s="55" t="s">
        <v>51</v>
      </c>
      <c r="E42" s="34">
        <v>2957.51</v>
      </c>
      <c r="F42" s="109">
        <v>3000.7</v>
      </c>
      <c r="G42" s="109">
        <v>16150</v>
      </c>
      <c r="H42" s="109">
        <v>0</v>
      </c>
      <c r="I42" s="109">
        <f t="shared" ref="I42:I48" si="6">G42+H42</f>
        <v>16150</v>
      </c>
    </row>
    <row r="43" spans="1:9" x14ac:dyDescent="0.25">
      <c r="A43" s="51"/>
      <c r="B43" s="51"/>
      <c r="C43" s="51" t="s">
        <v>116</v>
      </c>
      <c r="D43" s="5" t="s">
        <v>39</v>
      </c>
      <c r="E43" s="34">
        <v>196187.18</v>
      </c>
      <c r="F43" s="109">
        <v>188873.41</v>
      </c>
      <c r="G43" s="109">
        <v>200537</v>
      </c>
      <c r="H43" s="109">
        <v>5814</v>
      </c>
      <c r="I43" s="109">
        <f t="shared" si="6"/>
        <v>206351</v>
      </c>
    </row>
    <row r="44" spans="1:9" x14ac:dyDescent="0.25">
      <c r="A44" s="51"/>
      <c r="B44" s="51"/>
      <c r="C44" s="51" t="s">
        <v>119</v>
      </c>
      <c r="D44" s="55" t="s">
        <v>67</v>
      </c>
      <c r="E44" s="34">
        <v>16885.16</v>
      </c>
      <c r="F44" s="109">
        <v>14000</v>
      </c>
      <c r="G44" s="109">
        <v>19000</v>
      </c>
      <c r="H44" s="109">
        <v>0</v>
      </c>
      <c r="I44" s="109">
        <f t="shared" si="6"/>
        <v>19000</v>
      </c>
    </row>
    <row r="45" spans="1:9" x14ac:dyDescent="0.25">
      <c r="A45" s="51"/>
      <c r="B45" s="51"/>
      <c r="C45" s="51" t="s">
        <v>109</v>
      </c>
      <c r="D45" s="5" t="s">
        <v>60</v>
      </c>
      <c r="E45" s="34">
        <v>14516.7</v>
      </c>
      <c r="F45" s="109">
        <v>9000</v>
      </c>
      <c r="G45" s="109">
        <v>11400</v>
      </c>
      <c r="H45" s="109">
        <v>0</v>
      </c>
      <c r="I45" s="109">
        <f t="shared" si="6"/>
        <v>11400</v>
      </c>
    </row>
    <row r="46" spans="1:9" x14ac:dyDescent="0.25">
      <c r="A46" s="51"/>
      <c r="B46" s="51"/>
      <c r="C46" s="51" t="s">
        <v>120</v>
      </c>
      <c r="D46" s="5" t="s">
        <v>215</v>
      </c>
      <c r="E46" s="34">
        <v>57361.32</v>
      </c>
      <c r="F46" s="34">
        <v>0</v>
      </c>
      <c r="G46" s="34">
        <v>78000</v>
      </c>
      <c r="H46" s="34">
        <v>115000</v>
      </c>
      <c r="I46" s="109">
        <f t="shared" si="6"/>
        <v>193000</v>
      </c>
    </row>
    <row r="47" spans="1:9" x14ac:dyDescent="0.25">
      <c r="A47" s="51"/>
      <c r="B47" s="51"/>
      <c r="C47" s="51" t="s">
        <v>121</v>
      </c>
      <c r="D47" s="5" t="s">
        <v>80</v>
      </c>
      <c r="E47" s="34">
        <v>149.27000000000001</v>
      </c>
      <c r="F47" s="109">
        <v>0</v>
      </c>
      <c r="G47" s="109">
        <v>0</v>
      </c>
      <c r="H47" s="109">
        <v>3983.61</v>
      </c>
      <c r="I47" s="109">
        <f t="shared" si="6"/>
        <v>3983.61</v>
      </c>
    </row>
    <row r="48" spans="1:9" x14ac:dyDescent="0.25">
      <c r="A48" s="51"/>
      <c r="B48" s="51"/>
      <c r="C48" s="51" t="s">
        <v>115</v>
      </c>
      <c r="D48" s="55" t="s">
        <v>62</v>
      </c>
      <c r="E48" s="34">
        <v>2061.88</v>
      </c>
      <c r="F48" s="109">
        <v>2400</v>
      </c>
      <c r="G48" s="109">
        <v>3000</v>
      </c>
      <c r="H48" s="109">
        <v>0</v>
      </c>
      <c r="I48" s="109">
        <f t="shared" si="6"/>
        <v>3000</v>
      </c>
    </row>
    <row r="49" spans="1:9" x14ac:dyDescent="0.25">
      <c r="A49" s="52"/>
      <c r="B49" s="52">
        <v>34</v>
      </c>
      <c r="C49" s="52"/>
      <c r="D49" s="57" t="s">
        <v>122</v>
      </c>
      <c r="E49" s="36">
        <f>E50+E51+E52</f>
        <v>2561.31</v>
      </c>
      <c r="F49" s="36">
        <v>1100</v>
      </c>
      <c r="G49" s="36">
        <f>G51+G52+G50</f>
        <v>1700</v>
      </c>
      <c r="H49" s="36">
        <f t="shared" ref="H49:I49" si="7">H51+H52+H50</f>
        <v>0</v>
      </c>
      <c r="I49" s="36">
        <f t="shared" si="7"/>
        <v>1700</v>
      </c>
    </row>
    <row r="50" spans="1:9" x14ac:dyDescent="0.25">
      <c r="A50" s="51"/>
      <c r="B50" s="51"/>
      <c r="C50" s="128" t="s">
        <v>111</v>
      </c>
      <c r="D50" s="55" t="s">
        <v>51</v>
      </c>
      <c r="E50" s="34">
        <v>83.51</v>
      </c>
      <c r="F50" s="109">
        <v>1100</v>
      </c>
      <c r="G50" s="109">
        <v>200</v>
      </c>
      <c r="H50" s="109">
        <v>0</v>
      </c>
      <c r="I50" s="109">
        <v>200</v>
      </c>
    </row>
    <row r="51" spans="1:9" x14ac:dyDescent="0.25">
      <c r="A51" s="51"/>
      <c r="B51" s="51"/>
      <c r="C51" s="51" t="s">
        <v>116</v>
      </c>
      <c r="D51" s="55" t="s">
        <v>39</v>
      </c>
      <c r="E51" s="34">
        <v>1295.1199999999999</v>
      </c>
      <c r="F51" s="109">
        <v>1100</v>
      </c>
      <c r="G51" s="109">
        <v>1500</v>
      </c>
      <c r="H51" s="109">
        <v>0</v>
      </c>
      <c r="I51" s="109">
        <v>1500</v>
      </c>
    </row>
    <row r="52" spans="1:9" x14ac:dyDescent="0.25">
      <c r="A52" s="51"/>
      <c r="B52" s="51"/>
      <c r="C52" s="51" t="s">
        <v>123</v>
      </c>
      <c r="D52" s="55" t="s">
        <v>60</v>
      </c>
      <c r="E52" s="34">
        <v>1182.68</v>
      </c>
      <c r="F52" s="109">
        <v>0</v>
      </c>
      <c r="G52" s="109">
        <v>0</v>
      </c>
      <c r="H52" s="109">
        <v>0</v>
      </c>
      <c r="I52" s="109">
        <v>0</v>
      </c>
    </row>
    <row r="53" spans="1:9" ht="25.5" x14ac:dyDescent="0.25">
      <c r="A53" s="52"/>
      <c r="B53" s="52">
        <v>37</v>
      </c>
      <c r="C53" s="52"/>
      <c r="D53" s="64" t="s">
        <v>124</v>
      </c>
      <c r="E53" s="36">
        <f>E54</f>
        <v>998.99</v>
      </c>
      <c r="F53" s="36">
        <v>6000</v>
      </c>
      <c r="G53" s="36">
        <f t="shared" ref="G53" si="8">G54+G55</f>
        <v>0</v>
      </c>
      <c r="H53" s="36">
        <f t="shared" ref="H53:I53" si="9">H54+H55</f>
        <v>8294.34</v>
      </c>
      <c r="I53" s="36">
        <f t="shared" si="9"/>
        <v>8294.34</v>
      </c>
    </row>
    <row r="54" spans="1:9" x14ac:dyDescent="0.25">
      <c r="A54" s="51"/>
      <c r="B54" s="51"/>
      <c r="C54" s="51" t="s">
        <v>125</v>
      </c>
      <c r="D54" s="55" t="s">
        <v>103</v>
      </c>
      <c r="E54" s="34">
        <v>998.99</v>
      </c>
      <c r="F54" s="109">
        <v>0</v>
      </c>
      <c r="G54" s="109">
        <v>0</v>
      </c>
      <c r="H54" s="109">
        <v>5294.34</v>
      </c>
      <c r="I54" s="109">
        <f>G54+H54</f>
        <v>5294.34</v>
      </c>
    </row>
    <row r="55" spans="1:9" x14ac:dyDescent="0.25">
      <c r="A55" s="51"/>
      <c r="B55" s="51"/>
      <c r="C55" s="51" t="s">
        <v>123</v>
      </c>
      <c r="D55" s="5" t="s">
        <v>60</v>
      </c>
      <c r="E55" s="34">
        <v>0</v>
      </c>
      <c r="F55" s="109">
        <v>6000</v>
      </c>
      <c r="G55" s="109">
        <v>0</v>
      </c>
      <c r="H55" s="109">
        <v>3000</v>
      </c>
      <c r="I55" s="109">
        <f>G55+H55</f>
        <v>3000</v>
      </c>
    </row>
    <row r="56" spans="1:9" x14ac:dyDescent="0.25">
      <c r="A56" s="52"/>
      <c r="B56" s="52">
        <v>38</v>
      </c>
      <c r="C56" s="52"/>
      <c r="D56" s="110" t="s">
        <v>151</v>
      </c>
      <c r="E56" s="36">
        <v>0</v>
      </c>
      <c r="F56" s="36">
        <v>0</v>
      </c>
      <c r="G56" s="36">
        <f>G57</f>
        <v>0</v>
      </c>
      <c r="H56" s="36">
        <f>H57</f>
        <v>1773.63</v>
      </c>
      <c r="I56" s="36">
        <f>G56+H56</f>
        <v>1773.63</v>
      </c>
    </row>
    <row r="57" spans="1:9" x14ac:dyDescent="0.25">
      <c r="A57" s="51"/>
      <c r="B57" s="51"/>
      <c r="C57" s="51" t="s">
        <v>123</v>
      </c>
      <c r="D57" s="5" t="s">
        <v>60</v>
      </c>
      <c r="E57" s="34">
        <v>0</v>
      </c>
      <c r="F57" s="109">
        <v>0</v>
      </c>
      <c r="G57" s="109">
        <v>0</v>
      </c>
      <c r="H57" s="109">
        <f>H58</f>
        <v>1773.63</v>
      </c>
      <c r="I57" s="109">
        <f>I58</f>
        <v>1773.63</v>
      </c>
    </row>
    <row r="58" spans="1:9" x14ac:dyDescent="0.25">
      <c r="A58" s="51"/>
      <c r="B58" s="51">
        <v>3812</v>
      </c>
      <c r="C58" s="51"/>
      <c r="D58" s="6" t="s">
        <v>152</v>
      </c>
      <c r="E58" s="34">
        <v>0</v>
      </c>
      <c r="F58" s="34">
        <v>0</v>
      </c>
      <c r="G58" s="34">
        <v>0</v>
      </c>
      <c r="H58" s="34">
        <v>1773.63</v>
      </c>
      <c r="I58" s="34">
        <f>G58+H58</f>
        <v>1773.63</v>
      </c>
    </row>
    <row r="59" spans="1:9" x14ac:dyDescent="0.25">
      <c r="A59" s="53">
        <v>4</v>
      </c>
      <c r="B59" s="56"/>
      <c r="C59" s="61"/>
      <c r="D59" s="65" t="s">
        <v>17</v>
      </c>
      <c r="E59" s="39">
        <f>E60+E66</f>
        <v>64928.54</v>
      </c>
      <c r="F59" s="39">
        <v>9000</v>
      </c>
      <c r="G59" s="39">
        <f>G60+G66</f>
        <v>12500</v>
      </c>
      <c r="H59" s="39">
        <f>H60+H66</f>
        <v>6123.6</v>
      </c>
      <c r="I59" s="39">
        <f>I60+I66</f>
        <v>18623.599999999999</v>
      </c>
    </row>
    <row r="60" spans="1:9" x14ac:dyDescent="0.25">
      <c r="A60" s="54"/>
      <c r="B60" s="54">
        <v>42</v>
      </c>
      <c r="C60" s="54"/>
      <c r="D60" s="66" t="s">
        <v>18</v>
      </c>
      <c r="E60" s="36">
        <f>E61+E62+E63+E64+E65</f>
        <v>43137.94</v>
      </c>
      <c r="F60" s="36">
        <v>9000</v>
      </c>
      <c r="G60" s="36">
        <f>G61+G62+G63+G64+G65</f>
        <v>12500</v>
      </c>
      <c r="H60" s="36">
        <f>H61+H62+H63+H64+H65</f>
        <v>6123.6</v>
      </c>
      <c r="I60" s="36">
        <f>I61+I62+I63+I64+I65</f>
        <v>18623.599999999999</v>
      </c>
    </row>
    <row r="61" spans="1:9" x14ac:dyDescent="0.25">
      <c r="A61" s="6"/>
      <c r="B61" s="6"/>
      <c r="C61" s="6" t="s">
        <v>117</v>
      </c>
      <c r="D61" s="11" t="s">
        <v>12</v>
      </c>
      <c r="E61" s="34">
        <v>18369</v>
      </c>
      <c r="F61" s="109">
        <v>0</v>
      </c>
      <c r="G61" s="109">
        <v>0</v>
      </c>
      <c r="H61" s="109">
        <v>3140.31</v>
      </c>
      <c r="I61" s="109">
        <f>G61+H61</f>
        <v>3140.31</v>
      </c>
    </row>
    <row r="62" spans="1:9" x14ac:dyDescent="0.25">
      <c r="A62" s="6"/>
      <c r="B62" s="6"/>
      <c r="C62" s="62" t="s">
        <v>111</v>
      </c>
      <c r="D62" s="11" t="s">
        <v>51</v>
      </c>
      <c r="E62" s="34">
        <v>7679.81</v>
      </c>
      <c r="F62" s="34">
        <v>9000</v>
      </c>
      <c r="G62" s="34">
        <v>6500</v>
      </c>
      <c r="H62" s="34">
        <v>0</v>
      </c>
      <c r="I62" s="34">
        <v>6500</v>
      </c>
    </row>
    <row r="63" spans="1:9" x14ac:dyDescent="0.25">
      <c r="A63" s="6"/>
      <c r="B63" s="6"/>
      <c r="C63" s="6" t="s">
        <v>116</v>
      </c>
      <c r="D63" s="11" t="s">
        <v>39</v>
      </c>
      <c r="E63" s="34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x14ac:dyDescent="0.25">
      <c r="A64" s="6"/>
      <c r="B64" s="6"/>
      <c r="C64" s="6" t="s">
        <v>123</v>
      </c>
      <c r="D64" s="55" t="s">
        <v>60</v>
      </c>
      <c r="E64" s="34">
        <v>13309.8</v>
      </c>
      <c r="F64" s="109">
        <v>0</v>
      </c>
      <c r="G64" s="109">
        <v>6000</v>
      </c>
      <c r="H64" s="109">
        <v>0</v>
      </c>
      <c r="I64" s="109">
        <v>6000</v>
      </c>
    </row>
    <row r="65" spans="1:9" x14ac:dyDescent="0.25">
      <c r="A65" s="6"/>
      <c r="B65" s="6"/>
      <c r="C65" s="6" t="s">
        <v>153</v>
      </c>
      <c r="D65" s="55" t="s">
        <v>54</v>
      </c>
      <c r="E65" s="109">
        <v>3779.33</v>
      </c>
      <c r="F65" s="109">
        <v>0</v>
      </c>
      <c r="G65" s="109">
        <v>0</v>
      </c>
      <c r="H65" s="109">
        <v>2983.29</v>
      </c>
      <c r="I65" s="109">
        <f>H65+G65</f>
        <v>2983.29</v>
      </c>
    </row>
    <row r="66" spans="1:9" ht="25.5" x14ac:dyDescent="0.25">
      <c r="A66" s="54"/>
      <c r="B66" s="54">
        <v>45</v>
      </c>
      <c r="C66" s="54"/>
      <c r="D66" s="66" t="s">
        <v>126</v>
      </c>
      <c r="E66" s="36">
        <f>E67+E68</f>
        <v>21790.6</v>
      </c>
      <c r="F66" s="36">
        <v>0</v>
      </c>
      <c r="G66" s="36">
        <f>G67+G68</f>
        <v>0</v>
      </c>
      <c r="H66" s="36">
        <f>H67+H68</f>
        <v>0</v>
      </c>
      <c r="I66" s="36">
        <f>I67+I68</f>
        <v>0</v>
      </c>
    </row>
    <row r="67" spans="1:9" s="77" customFormat="1" x14ac:dyDescent="0.25">
      <c r="A67" s="6"/>
      <c r="B67" s="6"/>
      <c r="C67" s="6" t="s">
        <v>117</v>
      </c>
      <c r="D67" s="11" t="s">
        <v>12</v>
      </c>
      <c r="E67" s="34">
        <v>21790.6</v>
      </c>
      <c r="F67" s="109">
        <v>0</v>
      </c>
      <c r="G67" s="109">
        <v>0</v>
      </c>
      <c r="H67" s="109">
        <v>0</v>
      </c>
      <c r="I67" s="109">
        <v>0</v>
      </c>
    </row>
    <row r="68" spans="1:9" x14ac:dyDescent="0.25">
      <c r="A68" s="6"/>
      <c r="B68" s="6"/>
      <c r="C68" s="6" t="s">
        <v>116</v>
      </c>
      <c r="D68" s="11" t="s">
        <v>39</v>
      </c>
      <c r="E68" s="34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x14ac:dyDescent="0.25">
      <c r="A69" s="94"/>
      <c r="B69" s="94"/>
      <c r="C69" s="94"/>
      <c r="D69" s="95"/>
      <c r="E69" s="142"/>
      <c r="F69" s="142"/>
      <c r="G69" s="142"/>
      <c r="H69" s="142"/>
      <c r="I69" s="142"/>
    </row>
    <row r="70" spans="1:9" x14ac:dyDescent="0.25">
      <c r="C70" s="63"/>
      <c r="E70" s="46"/>
    </row>
    <row r="71" spans="1:9" ht="15.75" x14ac:dyDescent="0.25">
      <c r="A71" s="180" t="s">
        <v>133</v>
      </c>
      <c r="B71" s="181"/>
      <c r="C71" s="181"/>
      <c r="D71" s="181"/>
      <c r="E71" s="181"/>
      <c r="F71" s="181"/>
      <c r="G71" s="181"/>
    </row>
    <row r="72" spans="1:9" ht="15.75" x14ac:dyDescent="0.25">
      <c r="A72" s="116"/>
      <c r="B72" s="117"/>
      <c r="C72" s="117"/>
      <c r="D72" s="117"/>
      <c r="E72" s="117"/>
      <c r="F72" s="117"/>
      <c r="G72" s="117"/>
      <c r="H72" s="122"/>
      <c r="I72" s="122"/>
    </row>
    <row r="73" spans="1:9" ht="32.25" customHeight="1" x14ac:dyDescent="0.25">
      <c r="A73" s="91"/>
      <c r="B73" s="92"/>
      <c r="C73" s="92"/>
      <c r="D73" s="92"/>
      <c r="E73" s="49" t="s">
        <v>143</v>
      </c>
      <c r="F73" s="49" t="s">
        <v>144</v>
      </c>
      <c r="G73" s="49" t="s">
        <v>168</v>
      </c>
      <c r="H73" s="143" t="s">
        <v>199</v>
      </c>
      <c r="I73" s="143" t="s">
        <v>200</v>
      </c>
    </row>
    <row r="74" spans="1:9" ht="15" customHeight="1" x14ac:dyDescent="0.25">
      <c r="A74" s="145"/>
      <c r="B74" s="146"/>
      <c r="C74" s="146"/>
      <c r="D74" s="146"/>
      <c r="E74" s="156">
        <v>1</v>
      </c>
      <c r="F74" s="156">
        <v>2</v>
      </c>
      <c r="G74" s="156">
        <v>3</v>
      </c>
      <c r="H74" s="156">
        <v>4</v>
      </c>
      <c r="I74" s="156" t="s">
        <v>216</v>
      </c>
    </row>
    <row r="75" spans="1:9" x14ac:dyDescent="0.25">
      <c r="D75" s="81" t="s">
        <v>129</v>
      </c>
      <c r="E75" s="49">
        <f>E11</f>
        <v>2225388.6</v>
      </c>
      <c r="F75" s="49">
        <f>F11</f>
        <v>2184225.2599999998</v>
      </c>
      <c r="G75" s="49">
        <f>G11</f>
        <v>2793218</v>
      </c>
      <c r="H75" s="49">
        <f>H11</f>
        <v>473058.49</v>
      </c>
      <c r="I75" s="49">
        <f>I11</f>
        <v>3266276.49</v>
      </c>
    </row>
    <row r="76" spans="1:9" x14ac:dyDescent="0.25">
      <c r="D76" s="82" t="s">
        <v>130</v>
      </c>
      <c r="E76" s="83">
        <f>E33</f>
        <v>2286516.5600000005</v>
      </c>
      <c r="F76" s="83">
        <f>F33</f>
        <v>2184225.2599999998</v>
      </c>
      <c r="G76" s="83">
        <f>G33</f>
        <v>2869218</v>
      </c>
      <c r="H76" s="83">
        <f>H33</f>
        <v>498585.55</v>
      </c>
      <c r="I76" s="83">
        <f>I33</f>
        <v>3367803.5500000003</v>
      </c>
    </row>
    <row r="77" spans="1:9" x14ac:dyDescent="0.25">
      <c r="D77" s="84" t="s">
        <v>131</v>
      </c>
      <c r="E77" s="88">
        <f>E75-E76</f>
        <v>-61127.960000000428</v>
      </c>
      <c r="F77" s="88">
        <f>F75-F76</f>
        <v>0</v>
      </c>
      <c r="G77" s="88">
        <f>G75-G76</f>
        <v>-76000</v>
      </c>
      <c r="H77" s="88">
        <f>H75-H76</f>
        <v>-25527.059999999998</v>
      </c>
      <c r="I77" s="88">
        <f>I75-I76</f>
        <v>-101527.06000000006</v>
      </c>
    </row>
    <row r="78" spans="1:9" x14ac:dyDescent="0.25">
      <c r="D78" s="85" t="s">
        <v>217</v>
      </c>
      <c r="E78" s="158">
        <v>98009.44</v>
      </c>
      <c r="F78" s="158">
        <v>0</v>
      </c>
      <c r="G78" s="158">
        <v>76000</v>
      </c>
      <c r="H78" s="158">
        <v>0</v>
      </c>
      <c r="I78" s="158"/>
    </row>
    <row r="79" spans="1:9" x14ac:dyDescent="0.25">
      <c r="D79" s="85" t="s">
        <v>218</v>
      </c>
      <c r="E79" s="158">
        <v>0</v>
      </c>
      <c r="F79" s="158">
        <v>0</v>
      </c>
      <c r="G79" s="158">
        <v>0</v>
      </c>
      <c r="H79" s="158">
        <v>25527.06</v>
      </c>
      <c r="I79" s="158"/>
    </row>
    <row r="80" spans="1:9" x14ac:dyDescent="0.25">
      <c r="D80" s="85" t="s">
        <v>219</v>
      </c>
      <c r="E80" s="86"/>
      <c r="F80" s="86"/>
      <c r="G80" s="86"/>
      <c r="H80" s="86"/>
      <c r="I80" s="158">
        <f>G78+H79</f>
        <v>101527.06</v>
      </c>
    </row>
    <row r="81" spans="4:9" ht="31.5" customHeight="1" x14ac:dyDescent="0.25">
      <c r="D81" s="87" t="s">
        <v>157</v>
      </c>
      <c r="E81" s="86">
        <f>E77+E78</f>
        <v>36881.479999999574</v>
      </c>
      <c r="F81" s="86">
        <f t="shared" ref="F81:G81" si="10">F77+F78</f>
        <v>0</v>
      </c>
      <c r="G81" s="86">
        <f t="shared" si="10"/>
        <v>0</v>
      </c>
      <c r="H81" s="86">
        <f>H77+H79</f>
        <v>0</v>
      </c>
      <c r="I81" s="157">
        <f>I77+I80</f>
        <v>0</v>
      </c>
    </row>
  </sheetData>
  <mergeCells count="6">
    <mergeCell ref="A1:G1"/>
    <mergeCell ref="A71:G71"/>
    <mergeCell ref="A29:G29"/>
    <mergeCell ref="A7:G7"/>
    <mergeCell ref="A3:G3"/>
    <mergeCell ref="A5:G5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6"/>
  <sheetViews>
    <sheetView workbookViewId="0">
      <selection activeCell="F2" sqref="F2"/>
    </sheetView>
  </sheetViews>
  <sheetFormatPr defaultRowHeight="15" x14ac:dyDescent="0.25"/>
  <cols>
    <col min="1" max="1" width="37.7109375" customWidth="1"/>
    <col min="2" max="2" width="24.5703125" customWidth="1"/>
    <col min="3" max="5" width="24.28515625" customWidth="1"/>
    <col min="6" max="6" width="24.42578125" customWidth="1"/>
  </cols>
  <sheetData>
    <row r="1" spans="1:8" ht="42" customHeight="1" x14ac:dyDescent="0.25">
      <c r="A1" s="164" t="s">
        <v>203</v>
      </c>
      <c r="B1" s="164"/>
      <c r="C1" s="164"/>
      <c r="D1" s="164"/>
      <c r="E1" s="164"/>
      <c r="F1" s="164"/>
      <c r="G1" s="164"/>
      <c r="H1" s="164"/>
    </row>
    <row r="2" spans="1:8" ht="26.25" customHeight="1" x14ac:dyDescent="0.25">
      <c r="A2" s="1"/>
      <c r="B2" s="1"/>
      <c r="C2" s="1"/>
      <c r="D2" s="10"/>
      <c r="E2" s="10"/>
      <c r="F2" s="141" t="s">
        <v>220</v>
      </c>
    </row>
    <row r="3" spans="1:8" ht="15.75" x14ac:dyDescent="0.25">
      <c r="A3" s="162" t="s">
        <v>23</v>
      </c>
      <c r="B3" s="162"/>
      <c r="C3" s="183"/>
      <c r="D3" s="183"/>
      <c r="E3" s="183"/>
      <c r="F3" s="183"/>
    </row>
    <row r="4" spans="1:8" ht="18" x14ac:dyDescent="0.25">
      <c r="A4" s="1"/>
      <c r="B4" s="1"/>
      <c r="C4" s="2"/>
      <c r="D4" s="2"/>
      <c r="E4" s="2"/>
      <c r="F4" s="2"/>
    </row>
    <row r="5" spans="1:8" ht="18" customHeight="1" x14ac:dyDescent="0.25">
      <c r="A5" s="162" t="s">
        <v>7</v>
      </c>
      <c r="B5" s="163"/>
      <c r="C5" s="163"/>
      <c r="D5" s="163"/>
      <c r="E5" s="163"/>
      <c r="F5" s="163"/>
    </row>
    <row r="6" spans="1:8" ht="18" x14ac:dyDescent="0.25">
      <c r="A6" s="1"/>
      <c r="B6" s="1"/>
      <c r="C6" s="2"/>
      <c r="D6" s="2"/>
      <c r="E6" s="2"/>
      <c r="F6" s="2"/>
    </row>
    <row r="7" spans="1:8" ht="15.75" x14ac:dyDescent="0.25">
      <c r="A7" s="162" t="s">
        <v>19</v>
      </c>
      <c r="B7" s="182"/>
      <c r="C7" s="182"/>
      <c r="D7" s="182"/>
      <c r="E7" s="182"/>
      <c r="F7" s="182"/>
    </row>
    <row r="8" spans="1:8" ht="18" x14ac:dyDescent="0.25">
      <c r="A8" s="1"/>
      <c r="B8" s="1"/>
      <c r="C8" s="2"/>
      <c r="D8" s="2"/>
      <c r="E8" s="2"/>
      <c r="F8" s="2"/>
    </row>
    <row r="9" spans="1:8" ht="41.25" customHeight="1" x14ac:dyDescent="0.25">
      <c r="A9" s="22" t="s">
        <v>20</v>
      </c>
      <c r="B9" s="48" t="s">
        <v>143</v>
      </c>
      <c r="C9" s="22" t="s">
        <v>144</v>
      </c>
      <c r="D9" s="22" t="s">
        <v>168</v>
      </c>
      <c r="E9" s="22" t="s">
        <v>199</v>
      </c>
      <c r="F9" s="22" t="s">
        <v>200</v>
      </c>
    </row>
    <row r="10" spans="1:8" ht="24" customHeight="1" x14ac:dyDescent="0.25">
      <c r="A10" s="24" t="s">
        <v>21</v>
      </c>
      <c r="B10" s="104">
        <f>B11</f>
        <v>2286516.56</v>
      </c>
      <c r="C10" s="104">
        <f>C11</f>
        <v>2184225.2599999998</v>
      </c>
      <c r="D10" s="104">
        <f>' Račun prihoda i rashoda'!G33</f>
        <v>2869218</v>
      </c>
      <c r="E10" s="104">
        <f>E11</f>
        <v>498585.54999999993</v>
      </c>
      <c r="F10" s="104">
        <f>D10+E10</f>
        <v>3367803.55</v>
      </c>
    </row>
    <row r="11" spans="1:8" ht="22.5" customHeight="1" x14ac:dyDescent="0.25">
      <c r="A11" s="5" t="s">
        <v>32</v>
      </c>
      <c r="B11" s="32">
        <f>B12+B13+B14+B15</f>
        <v>2286516.56</v>
      </c>
      <c r="C11" s="32">
        <v>2184225.2599999998</v>
      </c>
      <c r="D11" s="32">
        <f>D12+D13+D14+D15</f>
        <v>2869218</v>
      </c>
      <c r="E11" s="32">
        <f>E12+E13+E14+E15</f>
        <v>498585.54999999993</v>
      </c>
      <c r="F11" s="32">
        <f>F12+F13+F14+F15</f>
        <v>3367803.5500000003</v>
      </c>
    </row>
    <row r="12" spans="1:8" ht="30" customHeight="1" x14ac:dyDescent="0.25">
      <c r="A12" s="80" t="s">
        <v>33</v>
      </c>
      <c r="B12" s="32">
        <v>2198805.4700000002</v>
      </c>
      <c r="C12" s="32">
        <v>2148825.2599999998</v>
      </c>
      <c r="D12" s="32">
        <v>2832318</v>
      </c>
      <c r="E12" s="32">
        <v>485393.98</v>
      </c>
      <c r="F12" s="32">
        <f t="shared" ref="F12:F15" si="0">D12+E12</f>
        <v>3317711.98</v>
      </c>
    </row>
    <row r="13" spans="1:8" ht="30" customHeight="1" x14ac:dyDescent="0.25">
      <c r="A13" s="80" t="s">
        <v>127</v>
      </c>
      <c r="B13" s="32">
        <v>68910.210000000006</v>
      </c>
      <c r="C13" s="32">
        <v>19000</v>
      </c>
      <c r="D13" s="32">
        <v>17900</v>
      </c>
      <c r="E13" s="32">
        <v>6123.6</v>
      </c>
      <c r="F13" s="32">
        <f t="shared" si="0"/>
        <v>24023.599999999999</v>
      </c>
    </row>
    <row r="14" spans="1:8" ht="30" customHeight="1" x14ac:dyDescent="0.25">
      <c r="A14" s="80" t="s">
        <v>142</v>
      </c>
      <c r="B14" s="32">
        <v>0</v>
      </c>
      <c r="C14" s="32">
        <v>0</v>
      </c>
      <c r="D14" s="32">
        <v>0</v>
      </c>
      <c r="E14" s="32">
        <v>0</v>
      </c>
      <c r="F14" s="32">
        <f t="shared" si="0"/>
        <v>0</v>
      </c>
    </row>
    <row r="15" spans="1:8" ht="30" customHeight="1" x14ac:dyDescent="0.25">
      <c r="A15" s="80" t="s">
        <v>128</v>
      </c>
      <c r="B15" s="32">
        <v>18800.88</v>
      </c>
      <c r="C15" s="32">
        <v>16400</v>
      </c>
      <c r="D15" s="32">
        <v>19000</v>
      </c>
      <c r="E15" s="32">
        <v>7067.97</v>
      </c>
      <c r="F15" s="32">
        <f t="shared" si="0"/>
        <v>26067.97</v>
      </c>
    </row>
    <row r="16" spans="1:8" x14ac:dyDescent="0.25">
      <c r="A16" s="7"/>
      <c r="B16" s="4"/>
      <c r="C16" s="4"/>
      <c r="D16" s="4"/>
      <c r="E16" s="4"/>
      <c r="F16" s="4"/>
    </row>
  </sheetData>
  <mergeCells count="4">
    <mergeCell ref="A3:F3"/>
    <mergeCell ref="A5:F5"/>
    <mergeCell ref="A7:F7"/>
    <mergeCell ref="A1:H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31F-AFDD-4F63-8257-A2D1FD43FE61}">
  <sheetPr>
    <pageSetUpPr fitToPage="1"/>
  </sheetPr>
  <dimension ref="A1:H45"/>
  <sheetViews>
    <sheetView workbookViewId="0">
      <selection activeCell="F2" sqref="F2"/>
    </sheetView>
  </sheetViews>
  <sheetFormatPr defaultRowHeight="15" x14ac:dyDescent="0.25"/>
  <cols>
    <col min="1" max="1" width="37.7109375" customWidth="1"/>
    <col min="2" max="2" width="24.5703125" customWidth="1"/>
    <col min="3" max="5" width="24.28515625" customWidth="1"/>
    <col min="6" max="6" width="24.42578125" customWidth="1"/>
    <col min="13" max="13" width="24.42578125" customWidth="1"/>
  </cols>
  <sheetData>
    <row r="1" spans="1:8" ht="42" customHeight="1" x14ac:dyDescent="0.25">
      <c r="A1" s="164" t="s">
        <v>203</v>
      </c>
      <c r="B1" s="164"/>
      <c r="C1" s="164"/>
      <c r="D1" s="164"/>
      <c r="E1" s="164"/>
      <c r="F1" s="164"/>
      <c r="G1" s="164"/>
      <c r="H1" s="164"/>
    </row>
    <row r="2" spans="1:8" ht="33" customHeight="1" x14ac:dyDescent="0.25">
      <c r="A2" s="10"/>
      <c r="B2" s="10"/>
      <c r="C2" s="10"/>
      <c r="D2" s="10"/>
      <c r="E2" s="10"/>
      <c r="F2" s="133" t="s">
        <v>220</v>
      </c>
    </row>
    <row r="3" spans="1:8" ht="15.75" x14ac:dyDescent="0.25">
      <c r="A3" s="162" t="s">
        <v>23</v>
      </c>
      <c r="B3" s="162"/>
      <c r="C3" s="183"/>
      <c r="D3" s="183"/>
      <c r="E3" s="183"/>
      <c r="F3" s="183"/>
    </row>
    <row r="4" spans="1:8" ht="18" x14ac:dyDescent="0.25">
      <c r="A4" s="10"/>
      <c r="B4" s="10"/>
      <c r="C4" s="2"/>
      <c r="D4" s="2"/>
      <c r="E4" s="2"/>
      <c r="F4" s="2"/>
    </row>
    <row r="5" spans="1:8" ht="18" customHeight="1" x14ac:dyDescent="0.25">
      <c r="A5" s="162" t="s">
        <v>189</v>
      </c>
      <c r="B5" s="163"/>
      <c r="C5" s="163"/>
      <c r="D5" s="163"/>
      <c r="E5" s="163"/>
      <c r="F5" s="163"/>
    </row>
    <row r="6" spans="1:8" ht="18" x14ac:dyDescent="0.25">
      <c r="A6" s="10"/>
      <c r="B6" s="10"/>
      <c r="C6" s="2"/>
      <c r="D6" s="2"/>
      <c r="E6" s="2"/>
      <c r="F6" s="2"/>
    </row>
    <row r="7" spans="1:8" ht="15.75" customHeight="1" x14ac:dyDescent="0.25">
      <c r="A7" s="184" t="s">
        <v>181</v>
      </c>
      <c r="B7" s="184"/>
      <c r="C7" s="184"/>
      <c r="D7" s="184"/>
      <c r="E7" s="184"/>
      <c r="F7" s="184"/>
    </row>
    <row r="8" spans="1:8" ht="18" x14ac:dyDescent="0.25">
      <c r="A8" s="10"/>
      <c r="B8" s="10"/>
      <c r="C8" s="2"/>
      <c r="D8" s="2"/>
      <c r="E8" s="2"/>
      <c r="F8" s="2"/>
    </row>
    <row r="9" spans="1:8" ht="41.25" customHeight="1" x14ac:dyDescent="0.25">
      <c r="A9" s="22" t="s">
        <v>20</v>
      </c>
      <c r="B9" s="48" t="s">
        <v>143</v>
      </c>
      <c r="C9" s="22" t="s">
        <v>144</v>
      </c>
      <c r="D9" s="22" t="s">
        <v>168</v>
      </c>
      <c r="E9" s="22" t="s">
        <v>199</v>
      </c>
      <c r="F9" s="22" t="s">
        <v>200</v>
      </c>
    </row>
    <row r="10" spans="1:8" ht="24" customHeight="1" x14ac:dyDescent="0.25">
      <c r="A10" s="24" t="s">
        <v>186</v>
      </c>
      <c r="B10" s="104">
        <f>SUM(B11:B21)</f>
        <v>2225388.6</v>
      </c>
      <c r="C10" s="104">
        <f>SUM(C11:C21)</f>
        <v>2184225.2600000002</v>
      </c>
      <c r="D10" s="104">
        <f>SUM(D11:D22)</f>
        <v>2869218</v>
      </c>
      <c r="E10" s="104">
        <f>SUM(E11:E22)</f>
        <v>498585.55000000005</v>
      </c>
      <c r="F10" s="104">
        <f>SUM(F11:F22)</f>
        <v>3367803.55</v>
      </c>
    </row>
    <row r="11" spans="1:8" ht="22.5" customHeight="1" x14ac:dyDescent="0.25">
      <c r="A11" s="62" t="s">
        <v>175</v>
      </c>
      <c r="B11" s="32">
        <v>31452.06</v>
      </c>
      <c r="C11" s="32">
        <v>851.15</v>
      </c>
      <c r="D11" s="32">
        <v>20531</v>
      </c>
      <c r="E11" s="32">
        <v>11076.52</v>
      </c>
      <c r="F11" s="32">
        <f>D11+E11</f>
        <v>31607.52</v>
      </c>
    </row>
    <row r="12" spans="1:8" ht="30" customHeight="1" x14ac:dyDescent="0.25">
      <c r="A12" s="80" t="s">
        <v>176</v>
      </c>
      <c r="B12" s="32">
        <v>197482.3</v>
      </c>
      <c r="C12" s="32">
        <v>189973.41</v>
      </c>
      <c r="D12" s="32">
        <v>202037</v>
      </c>
      <c r="E12" s="32">
        <v>5814</v>
      </c>
      <c r="F12" s="32">
        <f t="shared" ref="F12:F22" si="0">D12+E12</f>
        <v>207851</v>
      </c>
    </row>
    <row r="13" spans="1:8" ht="30" customHeight="1" x14ac:dyDescent="0.25">
      <c r="A13" s="80" t="s">
        <v>177</v>
      </c>
      <c r="B13" s="32">
        <v>16885.16</v>
      </c>
      <c r="C13" s="32">
        <v>14000</v>
      </c>
      <c r="D13" s="32">
        <v>19000</v>
      </c>
      <c r="E13" s="32">
        <v>0</v>
      </c>
      <c r="F13" s="32">
        <f t="shared" si="0"/>
        <v>19000</v>
      </c>
    </row>
    <row r="14" spans="1:8" ht="30" customHeight="1" x14ac:dyDescent="0.25">
      <c r="A14" s="80" t="s">
        <v>184</v>
      </c>
      <c r="B14" s="32">
        <v>1944593.03</v>
      </c>
      <c r="C14" s="32">
        <v>1960000</v>
      </c>
      <c r="D14" s="32">
        <v>2504900</v>
      </c>
      <c r="E14" s="32">
        <v>354773.63</v>
      </c>
      <c r="F14" s="32">
        <f t="shared" si="0"/>
        <v>2859673.63</v>
      </c>
    </row>
    <row r="15" spans="1:8" ht="30" customHeight="1" x14ac:dyDescent="0.25">
      <c r="A15" s="80" t="s">
        <v>178</v>
      </c>
      <c r="B15" s="32">
        <v>11304.27</v>
      </c>
      <c r="C15" s="32">
        <v>12000.7</v>
      </c>
      <c r="D15" s="32">
        <v>22850</v>
      </c>
      <c r="E15" s="32">
        <v>0</v>
      </c>
      <c r="F15" s="32">
        <f t="shared" si="0"/>
        <v>22850</v>
      </c>
    </row>
    <row r="16" spans="1:8" ht="30" customHeight="1" x14ac:dyDescent="0.25">
      <c r="A16" s="80" t="s">
        <v>180</v>
      </c>
      <c r="B16" s="32">
        <v>6209.43</v>
      </c>
      <c r="C16" s="32">
        <v>5000</v>
      </c>
      <c r="D16" s="32">
        <v>2000</v>
      </c>
      <c r="E16" s="32">
        <v>115000</v>
      </c>
      <c r="F16" s="32">
        <f t="shared" si="0"/>
        <v>117000</v>
      </c>
    </row>
    <row r="17" spans="1:6" ht="30" customHeight="1" x14ac:dyDescent="0.25">
      <c r="A17" s="80" t="s">
        <v>183</v>
      </c>
      <c r="B17" s="32">
        <v>998.99</v>
      </c>
      <c r="C17" s="32">
        <v>0</v>
      </c>
      <c r="D17" s="32">
        <v>0</v>
      </c>
      <c r="E17" s="32">
        <v>5294.34</v>
      </c>
      <c r="F17" s="32">
        <f t="shared" si="0"/>
        <v>5294.34</v>
      </c>
    </row>
    <row r="18" spans="1:6" ht="30" customHeight="1" x14ac:dyDescent="0.25">
      <c r="A18" s="80" t="s">
        <v>185</v>
      </c>
      <c r="B18" s="32">
        <v>14401.48</v>
      </c>
      <c r="C18" s="32">
        <v>0</v>
      </c>
      <c r="D18" s="32">
        <v>18900</v>
      </c>
      <c r="E18" s="32">
        <v>-18900</v>
      </c>
      <c r="F18" s="32">
        <f t="shared" si="0"/>
        <v>0</v>
      </c>
    </row>
    <row r="19" spans="1:6" ht="30" customHeight="1" x14ac:dyDescent="0.25">
      <c r="A19" s="80" t="s">
        <v>207</v>
      </c>
      <c r="B19" s="32">
        <v>0</v>
      </c>
      <c r="C19" s="32">
        <v>0</v>
      </c>
      <c r="D19" s="32">
        <v>0</v>
      </c>
      <c r="E19" s="147">
        <v>18560.16</v>
      </c>
      <c r="F19" s="32">
        <f t="shared" si="0"/>
        <v>18560.16</v>
      </c>
    </row>
    <row r="20" spans="1:6" ht="30" customHeight="1" x14ac:dyDescent="0.25">
      <c r="A20" s="80" t="s">
        <v>208</v>
      </c>
      <c r="B20" s="32">
        <v>0</v>
      </c>
      <c r="C20" s="32">
        <v>0</v>
      </c>
      <c r="D20" s="32">
        <v>0</v>
      </c>
      <c r="E20" s="147">
        <v>6966.9</v>
      </c>
      <c r="F20" s="32">
        <v>6966.9</v>
      </c>
    </row>
    <row r="21" spans="1:6" ht="30" customHeight="1" x14ac:dyDescent="0.25">
      <c r="A21" s="80" t="s">
        <v>179</v>
      </c>
      <c r="B21" s="32">
        <v>2061.88</v>
      </c>
      <c r="C21" s="32">
        <v>2400</v>
      </c>
      <c r="D21" s="32">
        <v>3000</v>
      </c>
      <c r="E21" s="32">
        <v>0</v>
      </c>
      <c r="F21" s="32">
        <f t="shared" si="0"/>
        <v>3000</v>
      </c>
    </row>
    <row r="22" spans="1:6" ht="30" customHeight="1" x14ac:dyDescent="0.25">
      <c r="A22" s="80" t="s">
        <v>188</v>
      </c>
      <c r="B22" s="32"/>
      <c r="C22" s="32"/>
      <c r="D22" s="147">
        <v>76000</v>
      </c>
      <c r="E22" s="32">
        <v>0</v>
      </c>
      <c r="F22" s="32">
        <f t="shared" si="0"/>
        <v>76000</v>
      </c>
    </row>
    <row r="23" spans="1:6" x14ac:dyDescent="0.25">
      <c r="A23" s="7"/>
      <c r="B23" s="4"/>
      <c r="C23" s="4"/>
      <c r="D23" s="4"/>
      <c r="E23" s="4"/>
      <c r="F23" s="4"/>
    </row>
    <row r="24" spans="1:6" x14ac:dyDescent="0.25">
      <c r="A24" s="135"/>
      <c r="B24" s="136"/>
      <c r="C24" s="136"/>
      <c r="D24" s="136"/>
      <c r="E24" s="136"/>
      <c r="F24" s="136"/>
    </row>
    <row r="25" spans="1:6" x14ac:dyDescent="0.25">
      <c r="A25" s="135"/>
      <c r="B25" s="136"/>
      <c r="C25" s="136"/>
      <c r="D25" s="136"/>
      <c r="E25" s="136"/>
    </row>
    <row r="26" spans="1:6" ht="30" customHeight="1" x14ac:dyDescent="0.25">
      <c r="A26" s="184" t="s">
        <v>182</v>
      </c>
      <c r="B26" s="184"/>
      <c r="C26" s="184"/>
      <c r="D26" s="184"/>
      <c r="E26" s="184"/>
      <c r="F26" s="184"/>
    </row>
    <row r="27" spans="1:6" ht="41.25" customHeight="1" x14ac:dyDescent="0.25">
      <c r="A27" s="22" t="s">
        <v>20</v>
      </c>
      <c r="B27" s="48" t="s">
        <v>143</v>
      </c>
      <c r="C27" s="22" t="s">
        <v>144</v>
      </c>
      <c r="D27" s="22" t="s">
        <v>168</v>
      </c>
      <c r="E27" s="22" t="s">
        <v>199</v>
      </c>
      <c r="F27" s="22" t="s">
        <v>200</v>
      </c>
    </row>
    <row r="28" spans="1:6" ht="24" customHeight="1" x14ac:dyDescent="0.25">
      <c r="A28" s="24" t="s">
        <v>21</v>
      </c>
      <c r="B28" s="104">
        <f>SUM(B29:B40)</f>
        <v>2286516.56</v>
      </c>
      <c r="C28" s="104">
        <f>SUM(C29:C41)</f>
        <v>2184225.2600000002</v>
      </c>
      <c r="D28" s="104">
        <f>SUM(D29:D41)</f>
        <v>2869218</v>
      </c>
      <c r="E28" s="104">
        <f>SUM(E29:E41)</f>
        <v>498585.55000000005</v>
      </c>
      <c r="F28" s="104">
        <f>SUM(F29:F41)</f>
        <v>3367803.55</v>
      </c>
    </row>
    <row r="29" spans="1:6" ht="22.5" customHeight="1" x14ac:dyDescent="0.25">
      <c r="A29" s="62" t="s">
        <v>175</v>
      </c>
      <c r="B29" s="32">
        <v>53242.65</v>
      </c>
      <c r="C29" s="32">
        <v>851.15</v>
      </c>
      <c r="D29" s="32">
        <v>20531</v>
      </c>
      <c r="E29" s="32">
        <v>11076.52</v>
      </c>
      <c r="F29" s="32">
        <f>D29+E29</f>
        <v>31607.52</v>
      </c>
    </row>
    <row r="30" spans="1:6" ht="30" customHeight="1" x14ac:dyDescent="0.25">
      <c r="A30" s="80" t="s">
        <v>176</v>
      </c>
      <c r="B30" s="32">
        <v>197482.3</v>
      </c>
      <c r="C30" s="32">
        <v>189973.41</v>
      </c>
      <c r="D30" s="32">
        <v>202037</v>
      </c>
      <c r="E30" s="32">
        <v>5814</v>
      </c>
      <c r="F30" s="32">
        <f t="shared" ref="F30:F40" si="1">D30+E30</f>
        <v>207851</v>
      </c>
    </row>
    <row r="31" spans="1:6" ht="30" customHeight="1" x14ac:dyDescent="0.25">
      <c r="A31" s="80" t="s">
        <v>177</v>
      </c>
      <c r="B31" s="32">
        <v>16885.16</v>
      </c>
      <c r="C31" s="32">
        <v>14000</v>
      </c>
      <c r="D31" s="32">
        <v>19000</v>
      </c>
      <c r="E31" s="32">
        <v>0</v>
      </c>
      <c r="F31" s="32">
        <f t="shared" si="1"/>
        <v>19000</v>
      </c>
    </row>
    <row r="32" spans="1:6" ht="30" customHeight="1" x14ac:dyDescent="0.25">
      <c r="A32" s="80" t="s">
        <v>184</v>
      </c>
      <c r="B32" s="32">
        <v>1943398.51</v>
      </c>
      <c r="C32" s="32">
        <v>1960000</v>
      </c>
      <c r="D32" s="32">
        <v>2504900</v>
      </c>
      <c r="E32" s="32">
        <v>354773.63</v>
      </c>
      <c r="F32" s="32">
        <f t="shared" si="1"/>
        <v>2859673.63</v>
      </c>
    </row>
    <row r="33" spans="1:6" ht="30" customHeight="1" x14ac:dyDescent="0.25">
      <c r="A33" s="80" t="s">
        <v>178</v>
      </c>
      <c r="B33" s="32">
        <v>10720.83</v>
      </c>
      <c r="C33" s="32">
        <v>12000.7</v>
      </c>
      <c r="D33" s="32">
        <v>22850</v>
      </c>
      <c r="E33" s="32">
        <v>0</v>
      </c>
      <c r="F33" s="32">
        <f t="shared" si="1"/>
        <v>22850</v>
      </c>
    </row>
    <row r="34" spans="1:6" ht="30" customHeight="1" x14ac:dyDescent="0.25">
      <c r="A34" s="80" t="s">
        <v>213</v>
      </c>
      <c r="B34" s="32">
        <v>57361.32</v>
      </c>
      <c r="C34" s="32">
        <v>5000</v>
      </c>
      <c r="D34" s="32">
        <v>2000</v>
      </c>
      <c r="E34" s="32">
        <v>115000</v>
      </c>
      <c r="F34" s="32">
        <f t="shared" si="1"/>
        <v>117000</v>
      </c>
    </row>
    <row r="35" spans="1:6" ht="30" customHeight="1" x14ac:dyDescent="0.25">
      <c r="A35" s="80" t="s">
        <v>214</v>
      </c>
      <c r="B35" s="32">
        <v>0</v>
      </c>
      <c r="C35" s="32">
        <v>0</v>
      </c>
      <c r="D35" s="32">
        <v>76000</v>
      </c>
      <c r="E35" s="32">
        <v>0</v>
      </c>
      <c r="F35" s="32">
        <f t="shared" si="1"/>
        <v>76000</v>
      </c>
    </row>
    <row r="36" spans="1:6" ht="30" customHeight="1" x14ac:dyDescent="0.25">
      <c r="A36" s="80" t="s">
        <v>183</v>
      </c>
      <c r="B36" s="32">
        <v>998.99</v>
      </c>
      <c r="C36" s="32">
        <v>0</v>
      </c>
      <c r="D36" s="32">
        <v>0</v>
      </c>
      <c r="E36" s="32">
        <v>5294.34</v>
      </c>
      <c r="F36" s="32">
        <f t="shared" si="1"/>
        <v>5294.34</v>
      </c>
    </row>
    <row r="37" spans="1:6" ht="30" customHeight="1" x14ac:dyDescent="0.25">
      <c r="A37" s="80" t="s">
        <v>187</v>
      </c>
      <c r="B37" s="32">
        <v>436.32</v>
      </c>
      <c r="C37" s="32">
        <v>0</v>
      </c>
      <c r="D37" s="32">
        <v>18900</v>
      </c>
      <c r="E37" s="32">
        <v>-18900</v>
      </c>
      <c r="F37" s="32">
        <f t="shared" si="1"/>
        <v>0</v>
      </c>
    </row>
    <row r="38" spans="1:6" ht="30" customHeight="1" x14ac:dyDescent="0.25">
      <c r="A38" s="80" t="s">
        <v>204</v>
      </c>
      <c r="B38" s="32">
        <v>0</v>
      </c>
      <c r="C38" s="32">
        <v>0</v>
      </c>
      <c r="D38" s="32">
        <v>0</v>
      </c>
      <c r="E38" s="32">
        <v>18560.16</v>
      </c>
      <c r="F38" s="32">
        <f t="shared" si="1"/>
        <v>18560.16</v>
      </c>
    </row>
    <row r="39" spans="1:6" ht="30" customHeight="1" x14ac:dyDescent="0.25">
      <c r="A39" s="80" t="s">
        <v>198</v>
      </c>
      <c r="B39" s="32">
        <v>3928.6</v>
      </c>
      <c r="C39" s="32">
        <v>0</v>
      </c>
      <c r="D39" s="32">
        <v>0</v>
      </c>
      <c r="E39" s="32">
        <v>6966.9</v>
      </c>
      <c r="F39" s="32">
        <f t="shared" si="1"/>
        <v>6966.9</v>
      </c>
    </row>
    <row r="40" spans="1:6" ht="30" customHeight="1" x14ac:dyDescent="0.25">
      <c r="A40" s="80" t="s">
        <v>179</v>
      </c>
      <c r="B40" s="32">
        <v>2061.88</v>
      </c>
      <c r="C40" s="32">
        <v>2400</v>
      </c>
      <c r="D40" s="32">
        <v>3000</v>
      </c>
      <c r="E40" s="32">
        <v>0</v>
      </c>
      <c r="F40" s="32">
        <f t="shared" si="1"/>
        <v>3000</v>
      </c>
    </row>
    <row r="41" spans="1:6" x14ac:dyDescent="0.25">
      <c r="A41" s="7"/>
      <c r="B41" s="32"/>
      <c r="C41" s="32"/>
      <c r="D41" s="32"/>
      <c r="E41" s="32"/>
      <c r="F41" s="32"/>
    </row>
    <row r="42" spans="1:6" ht="15.75" thickBot="1" x14ac:dyDescent="0.3">
      <c r="A42" s="155" t="s">
        <v>209</v>
      </c>
      <c r="B42" s="148"/>
    </row>
    <row r="43" spans="1:6" x14ac:dyDescent="0.25">
      <c r="A43" s="149" t="s">
        <v>210</v>
      </c>
      <c r="B43" s="149"/>
      <c r="F43" s="153">
        <v>3367803.55</v>
      </c>
    </row>
    <row r="44" spans="1:6" x14ac:dyDescent="0.25">
      <c r="A44" s="151" t="s">
        <v>211</v>
      </c>
      <c r="B44" s="148"/>
      <c r="F44" s="152">
        <f>F28</f>
        <v>3367803.55</v>
      </c>
    </row>
    <row r="45" spans="1:6" ht="15.75" thickBot="1" x14ac:dyDescent="0.3">
      <c r="A45" s="150" t="s">
        <v>212</v>
      </c>
      <c r="B45" s="148"/>
      <c r="F45" s="154">
        <f>F43-F44</f>
        <v>0</v>
      </c>
    </row>
  </sheetData>
  <mergeCells count="5">
    <mergeCell ref="A1:H1"/>
    <mergeCell ref="A3:F3"/>
    <mergeCell ref="A5:F5"/>
    <mergeCell ref="A7:F7"/>
    <mergeCell ref="A26:F26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25"/>
  <sheetViews>
    <sheetView tabSelected="1" topLeftCell="A7" zoomScaleNormal="100" workbookViewId="0">
      <selection activeCell="K18" sqref="K18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10.85546875" customWidth="1"/>
    <col min="4" max="4" width="38.42578125" customWidth="1"/>
    <col min="5" max="5" width="19" customWidth="1"/>
    <col min="6" max="6" width="19.42578125" customWidth="1"/>
    <col min="7" max="9" width="19" customWidth="1"/>
  </cols>
  <sheetData>
    <row r="1" spans="1:9" ht="42" customHeight="1" x14ac:dyDescent="0.25">
      <c r="A1" s="162" t="s">
        <v>203</v>
      </c>
      <c r="B1" s="162"/>
      <c r="C1" s="162"/>
      <c r="D1" s="162"/>
      <c r="E1" s="162"/>
      <c r="F1" s="162"/>
      <c r="G1" s="200"/>
      <c r="H1" s="200"/>
      <c r="I1" s="200"/>
    </row>
    <row r="2" spans="1:9" ht="24" x14ac:dyDescent="0.25">
      <c r="A2" s="10"/>
      <c r="B2" s="10"/>
      <c r="C2" s="10"/>
      <c r="D2" s="10"/>
      <c r="E2" s="10"/>
      <c r="F2" s="10"/>
      <c r="G2" s="10"/>
      <c r="H2" s="10"/>
      <c r="I2" s="133" t="s">
        <v>220</v>
      </c>
    </row>
    <row r="3" spans="1:9" ht="18" customHeight="1" x14ac:dyDescent="0.25">
      <c r="A3" s="162" t="s">
        <v>22</v>
      </c>
      <c r="B3" s="163"/>
      <c r="C3" s="163"/>
      <c r="D3" s="163"/>
      <c r="E3" s="163"/>
      <c r="F3" s="163"/>
    </row>
    <row r="4" spans="1:9" ht="18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38.25" x14ac:dyDescent="0.25">
      <c r="A5" s="185" t="s">
        <v>197</v>
      </c>
      <c r="B5" s="186"/>
      <c r="C5" s="187"/>
      <c r="D5" s="96" t="s">
        <v>24</v>
      </c>
      <c r="E5" s="97" t="s">
        <v>143</v>
      </c>
      <c r="F5" s="98" t="s">
        <v>29</v>
      </c>
      <c r="G5" s="98" t="s">
        <v>164</v>
      </c>
      <c r="H5" s="98" t="s">
        <v>199</v>
      </c>
      <c r="I5" s="98" t="s">
        <v>200</v>
      </c>
    </row>
    <row r="6" spans="1:9" x14ac:dyDescent="0.25">
      <c r="A6" s="188" t="s">
        <v>34</v>
      </c>
      <c r="B6" s="189"/>
      <c r="C6" s="190"/>
      <c r="D6" s="31" t="s">
        <v>26</v>
      </c>
      <c r="E6" s="32"/>
      <c r="F6" s="33"/>
      <c r="G6" s="33"/>
      <c r="H6" s="33"/>
      <c r="I6" s="33"/>
    </row>
    <row r="7" spans="1:9" x14ac:dyDescent="0.25">
      <c r="A7" s="191" t="s">
        <v>94</v>
      </c>
      <c r="B7" s="192"/>
      <c r="C7" s="193"/>
      <c r="D7" s="99" t="s">
        <v>95</v>
      </c>
      <c r="E7" s="100">
        <f>E8+E58</f>
        <v>1965499.7999999996</v>
      </c>
      <c r="F7" s="100">
        <f>F8+F58</f>
        <v>2180484.56</v>
      </c>
      <c r="G7" s="100">
        <f>G8+G58</f>
        <v>2869218</v>
      </c>
      <c r="H7" s="100">
        <f>H8+H56</f>
        <v>498585.54999999993</v>
      </c>
      <c r="I7" s="100">
        <f>G7+H7</f>
        <v>3367803.55</v>
      </c>
    </row>
    <row r="8" spans="1:9" ht="25.5" x14ac:dyDescent="0.25">
      <c r="A8" s="194" t="s">
        <v>96</v>
      </c>
      <c r="B8" s="195"/>
      <c r="C8" s="196"/>
      <c r="D8" s="31" t="s">
        <v>97</v>
      </c>
      <c r="E8" s="34">
        <f>E9+E16+E28</f>
        <v>251723.93999999997</v>
      </c>
      <c r="F8" s="34">
        <f>F9+F16+F28</f>
        <v>189724.56</v>
      </c>
      <c r="G8" s="34">
        <f>G9+G16+G28</f>
        <v>222568</v>
      </c>
      <c r="H8" s="34">
        <f>H9+H16+H28</f>
        <v>22184.86</v>
      </c>
      <c r="I8" s="34">
        <f>G8+H8</f>
        <v>244752.86</v>
      </c>
    </row>
    <row r="9" spans="1:9" x14ac:dyDescent="0.25">
      <c r="A9" s="197" t="s">
        <v>98</v>
      </c>
      <c r="B9" s="198"/>
      <c r="C9" s="199"/>
      <c r="D9" s="20" t="s">
        <v>99</v>
      </c>
      <c r="E9" s="35">
        <f>E10</f>
        <v>998.99</v>
      </c>
      <c r="F9" s="35">
        <f t="shared" ref="F9:I12" si="0">F10</f>
        <v>0</v>
      </c>
      <c r="G9" s="35">
        <f t="shared" si="0"/>
        <v>0</v>
      </c>
      <c r="H9" s="35">
        <f t="shared" si="0"/>
        <v>5294.34</v>
      </c>
      <c r="I9" s="35">
        <f t="shared" si="0"/>
        <v>5294.34</v>
      </c>
    </row>
    <row r="10" spans="1:9" ht="25.5" x14ac:dyDescent="0.25">
      <c r="A10" s="201" t="s">
        <v>92</v>
      </c>
      <c r="B10" s="202"/>
      <c r="C10" s="203"/>
      <c r="D10" s="30" t="s">
        <v>100</v>
      </c>
      <c r="E10" s="36">
        <f>E11</f>
        <v>998.99</v>
      </c>
      <c r="F10" s="36">
        <f t="shared" si="0"/>
        <v>0</v>
      </c>
      <c r="G10" s="36">
        <f t="shared" si="0"/>
        <v>0</v>
      </c>
      <c r="H10" s="36">
        <f t="shared" si="0"/>
        <v>5294.34</v>
      </c>
      <c r="I10" s="36">
        <f t="shared" si="0"/>
        <v>5294.34</v>
      </c>
    </row>
    <row r="11" spans="1:9" ht="25.5" x14ac:dyDescent="0.25">
      <c r="A11" s="204" t="s">
        <v>101</v>
      </c>
      <c r="B11" s="205"/>
      <c r="C11" s="206"/>
      <c r="D11" s="27" t="s">
        <v>102</v>
      </c>
      <c r="E11" s="37">
        <f>E12</f>
        <v>998.99</v>
      </c>
      <c r="F11" s="37">
        <f t="shared" si="0"/>
        <v>0</v>
      </c>
      <c r="G11" s="37">
        <f t="shared" si="0"/>
        <v>0</v>
      </c>
      <c r="H11" s="37">
        <f t="shared" si="0"/>
        <v>5294.34</v>
      </c>
      <c r="I11" s="37">
        <f t="shared" si="0"/>
        <v>5294.34</v>
      </c>
    </row>
    <row r="12" spans="1:9" x14ac:dyDescent="0.25">
      <c r="A12" s="207" t="s">
        <v>107</v>
      </c>
      <c r="B12" s="208"/>
      <c r="C12" s="209"/>
      <c r="D12" s="19" t="s">
        <v>103</v>
      </c>
      <c r="E12" s="38">
        <f>E13</f>
        <v>998.99</v>
      </c>
      <c r="F12" s="38">
        <f t="shared" si="0"/>
        <v>0</v>
      </c>
      <c r="G12" s="38">
        <f t="shared" si="0"/>
        <v>0</v>
      </c>
      <c r="H12" s="38">
        <f t="shared" si="0"/>
        <v>5294.34</v>
      </c>
      <c r="I12" s="38">
        <f t="shared" si="0"/>
        <v>5294.34</v>
      </c>
    </row>
    <row r="13" spans="1:9" x14ac:dyDescent="0.25">
      <c r="A13" s="188">
        <v>37</v>
      </c>
      <c r="B13" s="189"/>
      <c r="C13" s="190"/>
      <c r="D13" s="29" t="s">
        <v>196</v>
      </c>
      <c r="E13" s="32">
        <v>998.99</v>
      </c>
      <c r="F13" s="32">
        <v>0</v>
      </c>
      <c r="G13" s="32">
        <v>0</v>
      </c>
      <c r="H13" s="32">
        <v>5294.34</v>
      </c>
      <c r="I13" s="32">
        <v>5294.34</v>
      </c>
    </row>
    <row r="14" spans="1:9" x14ac:dyDescent="0.25">
      <c r="A14" s="188"/>
      <c r="B14" s="189"/>
      <c r="C14" s="190"/>
      <c r="D14" s="29"/>
      <c r="E14" s="32"/>
      <c r="F14" s="33"/>
      <c r="G14" s="33"/>
      <c r="H14" s="33"/>
      <c r="I14" s="33"/>
    </row>
    <row r="15" spans="1:9" x14ac:dyDescent="0.25">
      <c r="A15" s="194" t="s">
        <v>104</v>
      </c>
      <c r="B15" s="195"/>
      <c r="C15" s="196"/>
      <c r="D15" s="31" t="s">
        <v>149</v>
      </c>
      <c r="E15" s="34">
        <f>E16+E28</f>
        <v>250724.94999999998</v>
      </c>
      <c r="F15" s="34">
        <f>F16+F28</f>
        <v>189724.56</v>
      </c>
      <c r="G15" s="34">
        <f>G16+G28</f>
        <v>222568</v>
      </c>
      <c r="H15" s="34">
        <f>H16+H28</f>
        <v>16890.52</v>
      </c>
      <c r="I15" s="34">
        <f>I16+I28</f>
        <v>239458.52</v>
      </c>
    </row>
    <row r="16" spans="1:9" x14ac:dyDescent="0.25">
      <c r="A16" s="197" t="s">
        <v>47</v>
      </c>
      <c r="B16" s="198"/>
      <c r="C16" s="199"/>
      <c r="D16" s="20" t="s">
        <v>36</v>
      </c>
      <c r="E16" s="35">
        <f>E17</f>
        <v>209089.63999999998</v>
      </c>
      <c r="F16" s="35">
        <f t="shared" ref="F16:I16" si="1">F17</f>
        <v>188873.41</v>
      </c>
      <c r="G16" s="35">
        <f t="shared" si="1"/>
        <v>202037</v>
      </c>
      <c r="H16" s="35">
        <f t="shared" si="1"/>
        <v>5814</v>
      </c>
      <c r="I16" s="35">
        <f t="shared" si="1"/>
        <v>207851</v>
      </c>
    </row>
    <row r="17" spans="1:9" ht="25.5" x14ac:dyDescent="0.25">
      <c r="A17" s="201" t="s">
        <v>35</v>
      </c>
      <c r="B17" s="202"/>
      <c r="C17" s="203"/>
      <c r="D17" s="30" t="s">
        <v>74</v>
      </c>
      <c r="E17" s="36">
        <f>E18+E22+E25</f>
        <v>209089.63999999998</v>
      </c>
      <c r="F17" s="36">
        <f>F18+F22+F25</f>
        <v>188873.41</v>
      </c>
      <c r="G17" s="36">
        <f>G18+G22+G25</f>
        <v>202037</v>
      </c>
      <c r="H17" s="36">
        <f>H18+H22+H25</f>
        <v>5814</v>
      </c>
      <c r="I17" s="36">
        <f>I18+I22+I25</f>
        <v>207851</v>
      </c>
    </row>
    <row r="18" spans="1:9" x14ac:dyDescent="0.25">
      <c r="A18" s="210" t="s">
        <v>37</v>
      </c>
      <c r="B18" s="211"/>
      <c r="C18" s="212"/>
      <c r="D18" s="18" t="s">
        <v>15</v>
      </c>
      <c r="E18" s="39">
        <f>E19</f>
        <v>181654.16999999998</v>
      </c>
      <c r="F18" s="39">
        <f t="shared" ref="F18:I18" si="2">F19</f>
        <v>173006.46</v>
      </c>
      <c r="G18" s="39">
        <f t="shared" si="2"/>
        <v>185675</v>
      </c>
      <c r="H18" s="39">
        <f t="shared" si="2"/>
        <v>5363</v>
      </c>
      <c r="I18" s="39">
        <f t="shared" si="2"/>
        <v>191038</v>
      </c>
    </row>
    <row r="19" spans="1:9" x14ac:dyDescent="0.25">
      <c r="A19" s="207" t="s">
        <v>38</v>
      </c>
      <c r="B19" s="208"/>
      <c r="C19" s="209"/>
      <c r="D19" s="19" t="s">
        <v>39</v>
      </c>
      <c r="E19" s="38">
        <f>SUM(E20:E21)</f>
        <v>181654.16999999998</v>
      </c>
      <c r="F19" s="38">
        <v>173006.46</v>
      </c>
      <c r="G19" s="38">
        <f>SUM(G20:G21)</f>
        <v>185675</v>
      </c>
      <c r="H19" s="38">
        <f>SUM(H20:H21)</f>
        <v>5363</v>
      </c>
      <c r="I19" s="38">
        <f>SUM(I20:I21)</f>
        <v>191038</v>
      </c>
    </row>
    <row r="20" spans="1:9" x14ac:dyDescent="0.25">
      <c r="A20" s="213">
        <v>32</v>
      </c>
      <c r="B20" s="214"/>
      <c r="C20" s="215"/>
      <c r="D20" s="29" t="s">
        <v>25</v>
      </c>
      <c r="E20" s="32">
        <v>180359.05</v>
      </c>
      <c r="F20" s="33">
        <v>8000</v>
      </c>
      <c r="G20" s="33">
        <v>184175</v>
      </c>
      <c r="H20" s="33">
        <v>5363</v>
      </c>
      <c r="I20" s="33">
        <f>H20+G20</f>
        <v>189538</v>
      </c>
    </row>
    <row r="21" spans="1:9" x14ac:dyDescent="0.25">
      <c r="A21" s="213">
        <v>34</v>
      </c>
      <c r="B21" s="214"/>
      <c r="C21" s="215"/>
      <c r="D21" s="29" t="s">
        <v>122</v>
      </c>
      <c r="E21" s="32">
        <v>1295.1199999999999</v>
      </c>
      <c r="F21" s="33">
        <v>1100</v>
      </c>
      <c r="G21" s="33">
        <v>1500</v>
      </c>
      <c r="H21" s="33">
        <v>0</v>
      </c>
      <c r="I21" s="33">
        <v>1500</v>
      </c>
    </row>
    <row r="22" spans="1:9" ht="25.5" x14ac:dyDescent="0.25">
      <c r="A22" s="210" t="s">
        <v>40</v>
      </c>
      <c r="B22" s="218"/>
      <c r="C22" s="219"/>
      <c r="D22" s="18" t="s">
        <v>41</v>
      </c>
      <c r="E22" s="39">
        <f>E23</f>
        <v>15828.14</v>
      </c>
      <c r="F22" s="39">
        <f t="shared" ref="F22:I23" si="3">F23</f>
        <v>15866.95</v>
      </c>
      <c r="G22" s="39">
        <f t="shared" si="3"/>
        <v>16362</v>
      </c>
      <c r="H22" s="39">
        <f t="shared" si="3"/>
        <v>451</v>
      </c>
      <c r="I22" s="39">
        <f t="shared" si="3"/>
        <v>16813</v>
      </c>
    </row>
    <row r="23" spans="1:9" x14ac:dyDescent="0.25">
      <c r="A23" s="207" t="s">
        <v>38</v>
      </c>
      <c r="B23" s="216"/>
      <c r="C23" s="217"/>
      <c r="D23" s="19" t="s">
        <v>39</v>
      </c>
      <c r="E23" s="38">
        <f>E24</f>
        <v>15828.14</v>
      </c>
      <c r="F23" s="38">
        <f t="shared" si="3"/>
        <v>15866.95</v>
      </c>
      <c r="G23" s="38">
        <f t="shared" si="3"/>
        <v>16362</v>
      </c>
      <c r="H23" s="38">
        <f t="shared" si="3"/>
        <v>451</v>
      </c>
      <c r="I23" s="38">
        <f t="shared" si="3"/>
        <v>16813</v>
      </c>
    </row>
    <row r="24" spans="1:9" x14ac:dyDescent="0.25">
      <c r="A24" s="213">
        <v>32</v>
      </c>
      <c r="B24" s="214"/>
      <c r="C24" s="215"/>
      <c r="D24" s="29" t="s">
        <v>25</v>
      </c>
      <c r="E24" s="32">
        <v>15828.14</v>
      </c>
      <c r="F24" s="33">
        <v>15866.95</v>
      </c>
      <c r="G24" s="33">
        <v>16362</v>
      </c>
      <c r="H24" s="33">
        <v>451</v>
      </c>
      <c r="I24" s="33">
        <f>G24+H24</f>
        <v>16813</v>
      </c>
    </row>
    <row r="25" spans="1:9" x14ac:dyDescent="0.25">
      <c r="A25" s="210" t="s">
        <v>76</v>
      </c>
      <c r="B25" s="218"/>
      <c r="C25" s="219"/>
      <c r="D25" s="18" t="s">
        <v>77</v>
      </c>
      <c r="E25" s="39">
        <f>E26</f>
        <v>11607.33</v>
      </c>
      <c r="F25" s="39">
        <f>F26</f>
        <v>0</v>
      </c>
      <c r="G25" s="39">
        <f>G26</f>
        <v>0</v>
      </c>
      <c r="H25" s="39">
        <f>H26</f>
        <v>0</v>
      </c>
      <c r="I25" s="39">
        <f>I26</f>
        <v>0</v>
      </c>
    </row>
    <row r="26" spans="1:9" x14ac:dyDescent="0.25">
      <c r="A26" s="207" t="s">
        <v>78</v>
      </c>
      <c r="B26" s="216"/>
      <c r="C26" s="217"/>
      <c r="D26" s="19" t="s">
        <v>12</v>
      </c>
      <c r="E26" s="38">
        <f>E27</f>
        <v>11607.33</v>
      </c>
      <c r="F26" s="38">
        <f t="shared" ref="F26:I26" si="4">F27</f>
        <v>0</v>
      </c>
      <c r="G26" s="38">
        <f t="shared" si="4"/>
        <v>0</v>
      </c>
      <c r="H26" s="38">
        <f t="shared" si="4"/>
        <v>0</v>
      </c>
      <c r="I26" s="38">
        <f t="shared" si="4"/>
        <v>0</v>
      </c>
    </row>
    <row r="27" spans="1:9" x14ac:dyDescent="0.25">
      <c r="A27" s="213">
        <v>32</v>
      </c>
      <c r="B27" s="214"/>
      <c r="C27" s="215"/>
      <c r="D27" s="29" t="s">
        <v>25</v>
      </c>
      <c r="E27" s="32">
        <v>11607.33</v>
      </c>
      <c r="F27" s="33">
        <v>0</v>
      </c>
      <c r="G27" s="33">
        <v>0</v>
      </c>
      <c r="H27" s="33">
        <v>0</v>
      </c>
      <c r="I27" s="33">
        <v>0</v>
      </c>
    </row>
    <row r="28" spans="1:9" x14ac:dyDescent="0.25">
      <c r="A28" s="197" t="s">
        <v>90</v>
      </c>
      <c r="B28" s="198"/>
      <c r="C28" s="199"/>
      <c r="D28" s="20" t="s">
        <v>91</v>
      </c>
      <c r="E28" s="35">
        <f>E29+E40+E47+J55</f>
        <v>41635.31</v>
      </c>
      <c r="F28" s="35">
        <f>F29+F41+F47</f>
        <v>851.15000000000009</v>
      </c>
      <c r="G28" s="35">
        <f>G29+G41+G47</f>
        <v>20531</v>
      </c>
      <c r="H28" s="35">
        <f>H29+H40+H47</f>
        <v>11076.52</v>
      </c>
      <c r="I28" s="35">
        <f>I29+I41+I47</f>
        <v>31607.52</v>
      </c>
    </row>
    <row r="29" spans="1:9" ht="24.75" customHeight="1" x14ac:dyDescent="0.25">
      <c r="A29" s="201" t="s">
        <v>92</v>
      </c>
      <c r="B29" s="202"/>
      <c r="C29" s="203"/>
      <c r="D29" s="30" t="s">
        <v>93</v>
      </c>
      <c r="E29" s="40">
        <f>E30+E33+E36+E44</f>
        <v>862.7</v>
      </c>
      <c r="F29" s="40">
        <f>F30+F33+F36+F44</f>
        <v>851.15000000000009</v>
      </c>
      <c r="G29" s="40">
        <f>G30+G33+G36+G44</f>
        <v>20531</v>
      </c>
      <c r="H29" s="40">
        <f>H30+H33+H36</f>
        <v>187.5</v>
      </c>
      <c r="I29" s="40">
        <f>I30+I33+I36+I44</f>
        <v>20718.5</v>
      </c>
    </row>
    <row r="30" spans="1:9" x14ac:dyDescent="0.25">
      <c r="A30" s="204" t="s">
        <v>42</v>
      </c>
      <c r="B30" s="205"/>
      <c r="C30" s="206"/>
      <c r="D30" s="27" t="s">
        <v>43</v>
      </c>
      <c r="E30" s="41">
        <f>E31</f>
        <v>331.81</v>
      </c>
      <c r="F30" s="41">
        <f t="shared" ref="F30:I31" si="5">F31</f>
        <v>331.81</v>
      </c>
      <c r="G30" s="41">
        <f t="shared" si="5"/>
        <v>0</v>
      </c>
      <c r="H30" s="41">
        <f t="shared" si="5"/>
        <v>0</v>
      </c>
      <c r="I30" s="41">
        <f t="shared" si="5"/>
        <v>0</v>
      </c>
    </row>
    <row r="31" spans="1:9" x14ac:dyDescent="0.25">
      <c r="A31" s="207" t="s">
        <v>56</v>
      </c>
      <c r="B31" s="222"/>
      <c r="C31" s="223"/>
      <c r="D31" s="19" t="s">
        <v>12</v>
      </c>
      <c r="E31" s="38">
        <f>E32</f>
        <v>331.81</v>
      </c>
      <c r="F31" s="38">
        <f t="shared" si="5"/>
        <v>331.81</v>
      </c>
      <c r="G31" s="38">
        <f t="shared" si="5"/>
        <v>0</v>
      </c>
      <c r="H31" s="38">
        <f t="shared" si="5"/>
        <v>0</v>
      </c>
      <c r="I31" s="38">
        <f t="shared" si="5"/>
        <v>0</v>
      </c>
    </row>
    <row r="32" spans="1:9" x14ac:dyDescent="0.25">
      <c r="A32" s="213">
        <v>32</v>
      </c>
      <c r="B32" s="220"/>
      <c r="C32" s="221"/>
      <c r="D32" s="29" t="s">
        <v>25</v>
      </c>
      <c r="E32" s="32">
        <v>331.81</v>
      </c>
      <c r="F32" s="33">
        <v>331.81</v>
      </c>
      <c r="G32" s="33">
        <v>0</v>
      </c>
      <c r="H32" s="33">
        <v>0</v>
      </c>
      <c r="I32" s="33">
        <v>0</v>
      </c>
    </row>
    <row r="33" spans="1:9" x14ac:dyDescent="0.25">
      <c r="A33" s="204" t="s">
        <v>63</v>
      </c>
      <c r="B33" s="205"/>
      <c r="C33" s="206"/>
      <c r="D33" s="42" t="s">
        <v>64</v>
      </c>
      <c r="E33" s="41">
        <f>E34</f>
        <v>0</v>
      </c>
      <c r="F33" s="41">
        <f t="shared" ref="F33:I34" si="6">F34</f>
        <v>0</v>
      </c>
      <c r="G33" s="41">
        <f t="shared" si="6"/>
        <v>0</v>
      </c>
      <c r="H33" s="41">
        <f t="shared" si="6"/>
        <v>187.5</v>
      </c>
      <c r="I33" s="41">
        <f t="shared" si="6"/>
        <v>187.5</v>
      </c>
    </row>
    <row r="34" spans="1:9" x14ac:dyDescent="0.25">
      <c r="A34" s="207" t="s">
        <v>78</v>
      </c>
      <c r="B34" s="216"/>
      <c r="C34" s="217"/>
      <c r="D34" s="19" t="s">
        <v>12</v>
      </c>
      <c r="E34" s="38">
        <f>E35</f>
        <v>0</v>
      </c>
      <c r="F34" s="38">
        <f t="shared" si="6"/>
        <v>0</v>
      </c>
      <c r="G34" s="38">
        <f t="shared" si="6"/>
        <v>0</v>
      </c>
      <c r="H34" s="38">
        <f t="shared" si="6"/>
        <v>187.5</v>
      </c>
      <c r="I34" s="38">
        <f t="shared" si="6"/>
        <v>187.5</v>
      </c>
    </row>
    <row r="35" spans="1:9" x14ac:dyDescent="0.25">
      <c r="A35" s="213">
        <v>32</v>
      </c>
      <c r="B35" s="220"/>
      <c r="C35" s="221"/>
      <c r="D35" s="43" t="s">
        <v>25</v>
      </c>
      <c r="E35" s="32">
        <v>0</v>
      </c>
      <c r="F35" s="32">
        <v>0</v>
      </c>
      <c r="G35" s="32">
        <v>0</v>
      </c>
      <c r="H35" s="32">
        <v>187.5</v>
      </c>
      <c r="I35" s="32">
        <v>187.5</v>
      </c>
    </row>
    <row r="36" spans="1:9" x14ac:dyDescent="0.25">
      <c r="A36" s="204" t="s">
        <v>172</v>
      </c>
      <c r="B36" s="205"/>
      <c r="C36" s="206"/>
      <c r="D36" s="27" t="s">
        <v>173</v>
      </c>
      <c r="E36" s="41">
        <f>E37</f>
        <v>0</v>
      </c>
      <c r="F36" s="41">
        <f t="shared" ref="F36:I36" si="7">F37</f>
        <v>0</v>
      </c>
      <c r="G36" s="41">
        <f t="shared" si="7"/>
        <v>20000</v>
      </c>
      <c r="H36" s="41">
        <f t="shared" si="7"/>
        <v>0</v>
      </c>
      <c r="I36" s="41">
        <f t="shared" si="7"/>
        <v>20000</v>
      </c>
    </row>
    <row r="37" spans="1:9" x14ac:dyDescent="0.25">
      <c r="A37" s="207" t="s">
        <v>56</v>
      </c>
      <c r="B37" s="222"/>
      <c r="C37" s="223"/>
      <c r="D37" s="19" t="s">
        <v>12</v>
      </c>
      <c r="E37" s="38">
        <f>E38+E39</f>
        <v>0</v>
      </c>
      <c r="F37" s="38">
        <f t="shared" ref="F37:I37" si="8">F38+F39</f>
        <v>0</v>
      </c>
      <c r="G37" s="38">
        <f t="shared" si="8"/>
        <v>20000</v>
      </c>
      <c r="H37" s="38">
        <f t="shared" si="8"/>
        <v>0</v>
      </c>
      <c r="I37" s="38">
        <f t="shared" si="8"/>
        <v>20000</v>
      </c>
    </row>
    <row r="38" spans="1:9" x14ac:dyDescent="0.25">
      <c r="A38" s="213">
        <v>31</v>
      </c>
      <c r="B38" s="220"/>
      <c r="C38" s="221"/>
      <c r="D38" s="29" t="s">
        <v>57</v>
      </c>
      <c r="E38" s="32">
        <v>0</v>
      </c>
      <c r="F38" s="33">
        <v>0</v>
      </c>
      <c r="G38" s="33">
        <v>20000</v>
      </c>
      <c r="H38" s="33">
        <v>0</v>
      </c>
      <c r="I38" s="33">
        <v>20000</v>
      </c>
    </row>
    <row r="39" spans="1:9" x14ac:dyDescent="0.25">
      <c r="A39" s="124">
        <v>32</v>
      </c>
      <c r="B39" s="125"/>
      <c r="C39" s="126"/>
      <c r="D39" s="126" t="s">
        <v>25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</row>
    <row r="40" spans="1:9" ht="25.5" customHeight="1" x14ac:dyDescent="0.25">
      <c r="A40" s="201" t="s">
        <v>35</v>
      </c>
      <c r="B40" s="202"/>
      <c r="C40" s="203"/>
      <c r="D40" s="106" t="s">
        <v>148</v>
      </c>
      <c r="E40" s="36">
        <f>E41</f>
        <v>613.01</v>
      </c>
      <c r="F40" s="36">
        <f t="shared" ref="F40:I41" si="9">F41</f>
        <v>0</v>
      </c>
      <c r="G40" s="36">
        <f t="shared" si="9"/>
        <v>0</v>
      </c>
      <c r="H40" s="36">
        <f t="shared" si="9"/>
        <v>7748.71</v>
      </c>
      <c r="I40" s="36">
        <f t="shared" si="9"/>
        <v>7748.71</v>
      </c>
    </row>
    <row r="41" spans="1:9" ht="25.5" x14ac:dyDescent="0.25">
      <c r="A41" s="210" t="s">
        <v>147</v>
      </c>
      <c r="B41" s="218"/>
      <c r="C41" s="219"/>
      <c r="D41" s="18" t="s">
        <v>146</v>
      </c>
      <c r="E41" s="39">
        <f>E42</f>
        <v>613.01</v>
      </c>
      <c r="F41" s="39">
        <f t="shared" si="9"/>
        <v>0</v>
      </c>
      <c r="G41" s="39">
        <f t="shared" si="9"/>
        <v>0</v>
      </c>
      <c r="H41" s="39">
        <f t="shared" si="9"/>
        <v>7748.71</v>
      </c>
      <c r="I41" s="39">
        <f t="shared" si="9"/>
        <v>7748.71</v>
      </c>
    </row>
    <row r="42" spans="1:9" x14ac:dyDescent="0.25">
      <c r="A42" s="207" t="s">
        <v>78</v>
      </c>
      <c r="B42" s="216"/>
      <c r="C42" s="217"/>
      <c r="D42" s="19" t="s">
        <v>12</v>
      </c>
      <c r="E42" s="38">
        <f>E43</f>
        <v>613.01</v>
      </c>
      <c r="F42" s="38">
        <f t="shared" ref="F42:I42" si="10">F43</f>
        <v>0</v>
      </c>
      <c r="G42" s="38">
        <f t="shared" si="10"/>
        <v>0</v>
      </c>
      <c r="H42" s="38">
        <f t="shared" si="10"/>
        <v>7748.71</v>
      </c>
      <c r="I42" s="38">
        <f t="shared" si="10"/>
        <v>7748.71</v>
      </c>
    </row>
    <row r="43" spans="1:9" x14ac:dyDescent="0.25">
      <c r="A43" s="213">
        <v>32</v>
      </c>
      <c r="B43" s="214"/>
      <c r="C43" s="215"/>
      <c r="D43" s="105" t="s">
        <v>25</v>
      </c>
      <c r="E43" s="32">
        <v>613.01</v>
      </c>
      <c r="F43" s="33">
        <v>0</v>
      </c>
      <c r="G43" s="33">
        <v>0</v>
      </c>
      <c r="H43" s="33">
        <v>7748.71</v>
      </c>
      <c r="I43" s="33">
        <f>G43+H43</f>
        <v>7748.71</v>
      </c>
    </row>
    <row r="44" spans="1:9" x14ac:dyDescent="0.25">
      <c r="A44" s="204" t="s">
        <v>45</v>
      </c>
      <c r="B44" s="205"/>
      <c r="C44" s="206"/>
      <c r="D44" s="27" t="s">
        <v>46</v>
      </c>
      <c r="E44" s="41">
        <f>E45</f>
        <v>530.89</v>
      </c>
      <c r="F44" s="41">
        <f t="shared" ref="F44:I45" si="11">F45</f>
        <v>519.34</v>
      </c>
      <c r="G44" s="41">
        <f t="shared" si="11"/>
        <v>531</v>
      </c>
      <c r="H44" s="41">
        <f t="shared" si="11"/>
        <v>0</v>
      </c>
      <c r="I44" s="41">
        <f t="shared" si="11"/>
        <v>531</v>
      </c>
    </row>
    <row r="45" spans="1:9" x14ac:dyDescent="0.25">
      <c r="A45" s="207" t="s">
        <v>56</v>
      </c>
      <c r="B45" s="222"/>
      <c r="C45" s="223"/>
      <c r="D45" s="19" t="s">
        <v>12</v>
      </c>
      <c r="E45" s="38">
        <f>E46</f>
        <v>530.89</v>
      </c>
      <c r="F45" s="38">
        <f t="shared" si="11"/>
        <v>519.34</v>
      </c>
      <c r="G45" s="38">
        <f t="shared" si="11"/>
        <v>531</v>
      </c>
      <c r="H45" s="38">
        <f t="shared" si="11"/>
        <v>0</v>
      </c>
      <c r="I45" s="38">
        <f t="shared" si="11"/>
        <v>531</v>
      </c>
    </row>
    <row r="46" spans="1:9" x14ac:dyDescent="0.25">
      <c r="A46" s="213">
        <v>32</v>
      </c>
      <c r="B46" s="220"/>
      <c r="C46" s="221"/>
      <c r="D46" s="29" t="s">
        <v>25</v>
      </c>
      <c r="E46" s="32">
        <v>530.89</v>
      </c>
      <c r="F46" s="33">
        <v>519.34</v>
      </c>
      <c r="G46" s="33">
        <v>531</v>
      </c>
      <c r="H46" s="33">
        <v>0</v>
      </c>
      <c r="I46" s="33">
        <v>531</v>
      </c>
    </row>
    <row r="47" spans="1:9" ht="25.5" customHeight="1" x14ac:dyDescent="0.25">
      <c r="A47" s="201" t="s">
        <v>71</v>
      </c>
      <c r="B47" s="202"/>
      <c r="C47" s="203"/>
      <c r="D47" s="30" t="s">
        <v>72</v>
      </c>
      <c r="E47" s="40">
        <f>E48+E53</f>
        <v>40159.599999999999</v>
      </c>
      <c r="F47" s="40">
        <f>F48+F53</f>
        <v>0</v>
      </c>
      <c r="G47" s="40">
        <f>G48+G53</f>
        <v>0</v>
      </c>
      <c r="H47" s="40">
        <f>H48+H53</f>
        <v>3140.31</v>
      </c>
      <c r="I47" s="40">
        <f>I48+I53</f>
        <v>3140.31</v>
      </c>
    </row>
    <row r="48" spans="1:9" x14ac:dyDescent="0.25">
      <c r="A48" s="204" t="s">
        <v>73</v>
      </c>
      <c r="B48" s="205"/>
      <c r="C48" s="206"/>
      <c r="D48" s="27" t="s">
        <v>70</v>
      </c>
      <c r="E48" s="41">
        <f>E49+E51</f>
        <v>18369</v>
      </c>
      <c r="F48" s="41">
        <f t="shared" ref="F48:I48" si="12">F49+F51</f>
        <v>0</v>
      </c>
      <c r="G48" s="41">
        <f t="shared" si="12"/>
        <v>0</v>
      </c>
      <c r="H48" s="41">
        <f t="shared" si="12"/>
        <v>3140.31</v>
      </c>
      <c r="I48" s="41">
        <f t="shared" si="12"/>
        <v>3140.31</v>
      </c>
    </row>
    <row r="49" spans="1:9" x14ac:dyDescent="0.25">
      <c r="A49" s="207" t="s">
        <v>56</v>
      </c>
      <c r="B49" s="208"/>
      <c r="C49" s="209"/>
      <c r="D49" s="19" t="s">
        <v>12</v>
      </c>
      <c r="E49" s="38">
        <f>E50</f>
        <v>18369</v>
      </c>
      <c r="F49" s="38">
        <f t="shared" ref="F49:I49" si="13">F50</f>
        <v>0</v>
      </c>
      <c r="G49" s="38">
        <f t="shared" si="13"/>
        <v>0</v>
      </c>
      <c r="H49" s="38">
        <f t="shared" si="13"/>
        <v>3140.31</v>
      </c>
      <c r="I49" s="38">
        <f t="shared" si="13"/>
        <v>3140.31</v>
      </c>
    </row>
    <row r="50" spans="1:9" ht="25.5" x14ac:dyDescent="0.25">
      <c r="A50" s="28">
        <v>42</v>
      </c>
      <c r="B50" s="25"/>
      <c r="C50" s="26"/>
      <c r="D50" s="21" t="s">
        <v>195</v>
      </c>
      <c r="E50" s="32">
        <v>18369</v>
      </c>
      <c r="F50" s="32">
        <v>0</v>
      </c>
      <c r="G50" s="32">
        <v>0</v>
      </c>
      <c r="H50" s="32">
        <v>3140.31</v>
      </c>
      <c r="I50" s="32">
        <f>G50+H50</f>
        <v>3140.31</v>
      </c>
    </row>
    <row r="51" spans="1:9" x14ac:dyDescent="0.25">
      <c r="A51" s="207" t="s">
        <v>38</v>
      </c>
      <c r="B51" s="222"/>
      <c r="C51" s="223"/>
      <c r="D51" s="19" t="s">
        <v>39</v>
      </c>
      <c r="E51" s="38">
        <f>E52</f>
        <v>0</v>
      </c>
      <c r="F51" s="38">
        <f t="shared" ref="F51:I51" si="14">F52</f>
        <v>0</v>
      </c>
      <c r="G51" s="38">
        <f t="shared" si="14"/>
        <v>0</v>
      </c>
      <c r="H51" s="38">
        <f t="shared" si="14"/>
        <v>0</v>
      </c>
      <c r="I51" s="38">
        <f t="shared" si="14"/>
        <v>0</v>
      </c>
    </row>
    <row r="52" spans="1:9" ht="25.5" x14ac:dyDescent="0.25">
      <c r="A52" s="28">
        <v>42</v>
      </c>
      <c r="B52" s="25"/>
      <c r="C52" s="26"/>
      <c r="D52" s="21" t="s">
        <v>195</v>
      </c>
      <c r="E52" s="32">
        <v>0</v>
      </c>
      <c r="F52" s="33">
        <v>0</v>
      </c>
      <c r="G52" s="33">
        <v>0</v>
      </c>
      <c r="H52" s="33">
        <v>0</v>
      </c>
      <c r="I52" s="33">
        <v>0</v>
      </c>
    </row>
    <row r="53" spans="1:9" x14ac:dyDescent="0.25">
      <c r="A53" s="204" t="s">
        <v>42</v>
      </c>
      <c r="B53" s="205"/>
      <c r="C53" s="206"/>
      <c r="D53" s="27" t="s">
        <v>89</v>
      </c>
      <c r="E53" s="41">
        <f>E54</f>
        <v>21790.6</v>
      </c>
      <c r="F53" s="41">
        <f t="shared" ref="F53:I54" si="15">F54</f>
        <v>0</v>
      </c>
      <c r="G53" s="41">
        <f t="shared" si="15"/>
        <v>0</v>
      </c>
      <c r="H53" s="41">
        <f t="shared" si="15"/>
        <v>0</v>
      </c>
      <c r="I53" s="41">
        <f t="shared" si="15"/>
        <v>0</v>
      </c>
    </row>
    <row r="54" spans="1:9" x14ac:dyDescent="0.25">
      <c r="A54" s="207" t="s">
        <v>78</v>
      </c>
      <c r="B54" s="222"/>
      <c r="C54" s="223"/>
      <c r="D54" s="19" t="s">
        <v>12</v>
      </c>
      <c r="E54" s="38">
        <f>E55</f>
        <v>21790.6</v>
      </c>
      <c r="F54" s="38">
        <f t="shared" si="15"/>
        <v>0</v>
      </c>
      <c r="G54" s="38">
        <f t="shared" si="15"/>
        <v>0</v>
      </c>
      <c r="H54" s="38">
        <f t="shared" si="15"/>
        <v>0</v>
      </c>
      <c r="I54" s="38">
        <f t="shared" si="15"/>
        <v>0</v>
      </c>
    </row>
    <row r="55" spans="1:9" x14ac:dyDescent="0.25">
      <c r="A55" s="213">
        <v>45</v>
      </c>
      <c r="B55" s="220"/>
      <c r="C55" s="221"/>
      <c r="D55" s="29" t="s">
        <v>194</v>
      </c>
      <c r="E55" s="32">
        <v>21790.6</v>
      </c>
      <c r="F55" s="33">
        <v>0</v>
      </c>
      <c r="G55" s="33">
        <v>0</v>
      </c>
      <c r="H55" s="33">
        <v>0</v>
      </c>
      <c r="I55" s="33">
        <v>0</v>
      </c>
    </row>
    <row r="56" spans="1:9" ht="25.5" customHeight="1" x14ac:dyDescent="0.25">
      <c r="A56" s="194" t="s">
        <v>96</v>
      </c>
      <c r="B56" s="195"/>
      <c r="C56" s="196"/>
      <c r="D56" s="31" t="s">
        <v>105</v>
      </c>
      <c r="E56" s="34">
        <f>E57</f>
        <v>1713775.8599999996</v>
      </c>
      <c r="F56" s="34">
        <f t="shared" ref="F56:I56" si="16">F57</f>
        <v>1990760</v>
      </c>
      <c r="G56" s="34">
        <f t="shared" si="16"/>
        <v>2646650</v>
      </c>
      <c r="H56" s="34">
        <f>H57</f>
        <v>476400.68999999994</v>
      </c>
      <c r="I56" s="34">
        <f t="shared" si="16"/>
        <v>3123050.69</v>
      </c>
    </row>
    <row r="57" spans="1:9" ht="25.5" x14ac:dyDescent="0.25">
      <c r="A57" s="197" t="s">
        <v>48</v>
      </c>
      <c r="B57" s="226"/>
      <c r="C57" s="227"/>
      <c r="D57" s="20" t="s">
        <v>49</v>
      </c>
      <c r="E57" s="35">
        <f>E58</f>
        <v>1713775.8599999996</v>
      </c>
      <c r="F57" s="35">
        <f t="shared" ref="F57:I57" si="17">F58</f>
        <v>1990760</v>
      </c>
      <c r="G57" s="35">
        <f t="shared" si="17"/>
        <v>2646650</v>
      </c>
      <c r="H57" s="35">
        <f t="shared" si="17"/>
        <v>476400.68999999994</v>
      </c>
      <c r="I57" s="35">
        <f t="shared" si="17"/>
        <v>3123050.69</v>
      </c>
    </row>
    <row r="58" spans="1:9" ht="27.75" customHeight="1" x14ac:dyDescent="0.25">
      <c r="A58" s="201" t="s">
        <v>44</v>
      </c>
      <c r="B58" s="228"/>
      <c r="C58" s="229"/>
      <c r="D58" s="30" t="s">
        <v>75</v>
      </c>
      <c r="E58" s="36">
        <f>E59+E71+E81+E84+E87+E92+E101+E104+E107+E110+E113+E116</f>
        <v>1713775.8599999996</v>
      </c>
      <c r="F58" s="36">
        <f>F59+F71+F81+F84+F87+F92+F101+F104+F107+F110+F113+F116</f>
        <v>1990760</v>
      </c>
      <c r="G58" s="36">
        <f t="shared" ref="G58:H58" si="18">G59+G71+G81+G84+G87+G92+G101+G104+G107+G110+G113+G116</f>
        <v>2646650</v>
      </c>
      <c r="H58" s="36">
        <f t="shared" si="18"/>
        <v>476400.68999999994</v>
      </c>
      <c r="I58" s="36">
        <f>I59+I71+I81+I84+I87+I92+I101+I104+I107+I110+I113+I116</f>
        <v>3123050.69</v>
      </c>
    </row>
    <row r="59" spans="1:9" x14ac:dyDescent="0.25">
      <c r="A59" s="210" t="s">
        <v>37</v>
      </c>
      <c r="B59" s="218"/>
      <c r="C59" s="219"/>
      <c r="D59" s="18" t="s">
        <v>15</v>
      </c>
      <c r="E59" s="39">
        <f>E60+E63+E65+E67</f>
        <v>8988.3100000000013</v>
      </c>
      <c r="F59" s="39">
        <f t="shared" ref="F59:G59" si="19">F60+F63+F65+F67</f>
        <v>360</v>
      </c>
      <c r="G59" s="39">
        <f t="shared" si="19"/>
        <v>19350</v>
      </c>
      <c r="H59" s="39">
        <f>H60+H63+H65+H67+H69</f>
        <v>6983.6100000000006</v>
      </c>
      <c r="I59" s="39">
        <f>G59+H59</f>
        <v>26333.61</v>
      </c>
    </row>
    <row r="60" spans="1:9" x14ac:dyDescent="0.25">
      <c r="A60" s="207" t="s">
        <v>50</v>
      </c>
      <c r="B60" s="222"/>
      <c r="C60" s="223"/>
      <c r="D60" s="19" t="s">
        <v>51</v>
      </c>
      <c r="E60" s="38">
        <f>SUM(D61:E62)</f>
        <v>3041.6200000000003</v>
      </c>
      <c r="F60" s="38">
        <f>SUM(F61:F62)</f>
        <v>360</v>
      </c>
      <c r="G60" s="38">
        <f>SUM(G61:G62)</f>
        <v>16350</v>
      </c>
      <c r="H60" s="38">
        <f>SUM(H61:H62)</f>
        <v>0</v>
      </c>
      <c r="I60" s="38">
        <f>SUM(I61:I62)</f>
        <v>16350</v>
      </c>
    </row>
    <row r="61" spans="1:9" x14ac:dyDescent="0.25">
      <c r="A61" s="213">
        <v>32</v>
      </c>
      <c r="B61" s="224"/>
      <c r="C61" s="225"/>
      <c r="D61" s="29" t="s">
        <v>25</v>
      </c>
      <c r="E61" s="32">
        <v>2958.11</v>
      </c>
      <c r="F61" s="33">
        <v>360</v>
      </c>
      <c r="G61" s="33">
        <v>16150</v>
      </c>
      <c r="H61" s="33">
        <v>0</v>
      </c>
      <c r="I61" s="33">
        <v>16150</v>
      </c>
    </row>
    <row r="62" spans="1:9" x14ac:dyDescent="0.25">
      <c r="A62" s="129">
        <v>34</v>
      </c>
      <c r="B62" s="130"/>
      <c r="C62" s="131"/>
      <c r="D62" s="131" t="s">
        <v>122</v>
      </c>
      <c r="E62" s="32">
        <v>83.51</v>
      </c>
      <c r="F62" s="32">
        <v>0</v>
      </c>
      <c r="G62" s="32">
        <v>200</v>
      </c>
      <c r="H62" s="32">
        <v>0</v>
      </c>
      <c r="I62" s="32">
        <v>200</v>
      </c>
    </row>
    <row r="63" spans="1:9" x14ac:dyDescent="0.25">
      <c r="A63" s="207" t="s">
        <v>66</v>
      </c>
      <c r="B63" s="222"/>
      <c r="C63" s="223"/>
      <c r="D63" s="19" t="s">
        <v>106</v>
      </c>
      <c r="E63" s="38">
        <f>E64</f>
        <v>146.16</v>
      </c>
      <c r="F63" s="38">
        <f t="shared" ref="F63:I63" si="20">F64</f>
        <v>0</v>
      </c>
      <c r="G63" s="38">
        <f t="shared" si="20"/>
        <v>3000</v>
      </c>
      <c r="H63" s="38">
        <f t="shared" si="20"/>
        <v>0</v>
      </c>
      <c r="I63" s="38">
        <f t="shared" si="20"/>
        <v>3000</v>
      </c>
    </row>
    <row r="64" spans="1:9" x14ac:dyDescent="0.25">
      <c r="A64" s="213">
        <v>32</v>
      </c>
      <c r="B64" s="195"/>
      <c r="C64" s="196"/>
      <c r="D64" s="29" t="s">
        <v>25</v>
      </c>
      <c r="E64" s="32">
        <v>146.16</v>
      </c>
      <c r="F64" s="33">
        <v>0</v>
      </c>
      <c r="G64" s="33">
        <v>3000</v>
      </c>
      <c r="H64" s="33">
        <v>0</v>
      </c>
      <c r="I64" s="33">
        <v>3000</v>
      </c>
    </row>
    <row r="65" spans="1:9" x14ac:dyDescent="0.25">
      <c r="A65" s="207" t="s">
        <v>52</v>
      </c>
      <c r="B65" s="222"/>
      <c r="C65" s="223"/>
      <c r="D65" s="19" t="s">
        <v>60</v>
      </c>
      <c r="E65" s="38">
        <f>E66</f>
        <v>5651.26</v>
      </c>
      <c r="F65" s="38">
        <f t="shared" ref="F65:I65" si="21">F66</f>
        <v>0</v>
      </c>
      <c r="G65" s="38">
        <f t="shared" si="21"/>
        <v>0</v>
      </c>
      <c r="H65" s="38">
        <f t="shared" si="21"/>
        <v>0</v>
      </c>
      <c r="I65" s="38">
        <f t="shared" si="21"/>
        <v>0</v>
      </c>
    </row>
    <row r="66" spans="1:9" x14ac:dyDescent="0.25">
      <c r="A66" s="213">
        <v>32</v>
      </c>
      <c r="B66" s="224"/>
      <c r="C66" s="225"/>
      <c r="D66" s="29" t="s">
        <v>25</v>
      </c>
      <c r="E66" s="32">
        <v>5651.26</v>
      </c>
      <c r="F66" s="33">
        <v>0</v>
      </c>
      <c r="G66" s="33">
        <v>0</v>
      </c>
      <c r="H66" s="33">
        <v>0</v>
      </c>
      <c r="I66" s="33">
        <f>G66+H66</f>
        <v>0</v>
      </c>
    </row>
    <row r="67" spans="1:9" x14ac:dyDescent="0.25">
      <c r="A67" s="207" t="s">
        <v>53</v>
      </c>
      <c r="B67" s="222"/>
      <c r="C67" s="223"/>
      <c r="D67" s="19" t="s">
        <v>54</v>
      </c>
      <c r="E67" s="38">
        <f>E68</f>
        <v>149.27000000000001</v>
      </c>
      <c r="F67" s="38">
        <f t="shared" ref="F67:I67" si="22">F68</f>
        <v>0</v>
      </c>
      <c r="G67" s="38">
        <f t="shared" si="22"/>
        <v>0</v>
      </c>
      <c r="H67" s="38">
        <f t="shared" si="22"/>
        <v>3983.61</v>
      </c>
      <c r="I67" s="38">
        <f t="shared" si="22"/>
        <v>3983.61</v>
      </c>
    </row>
    <row r="68" spans="1:9" x14ac:dyDescent="0.25">
      <c r="A68" s="213">
        <v>32</v>
      </c>
      <c r="B68" s="220"/>
      <c r="C68" s="221"/>
      <c r="D68" s="29" t="s">
        <v>25</v>
      </c>
      <c r="E68" s="32">
        <v>149.27000000000001</v>
      </c>
      <c r="F68" s="33">
        <v>0</v>
      </c>
      <c r="G68" s="33">
        <v>0</v>
      </c>
      <c r="H68" s="33">
        <v>3983.61</v>
      </c>
      <c r="I68" s="33">
        <f>H68</f>
        <v>3983.61</v>
      </c>
    </row>
    <row r="69" spans="1:9" x14ac:dyDescent="0.25">
      <c r="A69" s="207" t="s">
        <v>52</v>
      </c>
      <c r="B69" s="222"/>
      <c r="C69" s="223"/>
      <c r="D69" s="19" t="s">
        <v>60</v>
      </c>
      <c r="E69" s="38">
        <f>E70</f>
        <v>5651.26</v>
      </c>
      <c r="F69" s="38">
        <f t="shared" ref="F69:I69" si="23">F70</f>
        <v>0</v>
      </c>
      <c r="G69" s="38">
        <f t="shared" si="23"/>
        <v>0</v>
      </c>
      <c r="H69" s="38">
        <f t="shared" si="23"/>
        <v>3000</v>
      </c>
      <c r="I69" s="38">
        <f t="shared" si="23"/>
        <v>3000</v>
      </c>
    </row>
    <row r="70" spans="1:9" x14ac:dyDescent="0.25">
      <c r="A70" s="213">
        <v>37</v>
      </c>
      <c r="B70" s="224"/>
      <c r="C70" s="225"/>
      <c r="D70" s="139" t="s">
        <v>191</v>
      </c>
      <c r="E70" s="32">
        <v>5651.26</v>
      </c>
      <c r="F70" s="33">
        <v>0</v>
      </c>
      <c r="G70" s="33">
        <v>0</v>
      </c>
      <c r="H70" s="33">
        <v>3000</v>
      </c>
      <c r="I70" s="33">
        <f>G70+H70</f>
        <v>3000</v>
      </c>
    </row>
    <row r="71" spans="1:9" ht="25.5" x14ac:dyDescent="0.25">
      <c r="A71" s="210" t="s">
        <v>40</v>
      </c>
      <c r="B71" s="218"/>
      <c r="C71" s="219"/>
      <c r="D71" s="18" t="s">
        <v>55</v>
      </c>
      <c r="E71" s="39">
        <f>E72+E78</f>
        <v>1599937.91</v>
      </c>
      <c r="F71" s="39">
        <f t="shared" ref="F71" si="24">F72+F78</f>
        <v>1950000</v>
      </c>
      <c r="G71" s="39">
        <f t="shared" ref="G71" si="25">G72+G78</f>
        <v>2512400</v>
      </c>
      <c r="H71" s="39">
        <f>H72+H75+H78</f>
        <v>349660.15999999997</v>
      </c>
      <c r="I71" s="39">
        <f>I75+I78</f>
        <v>2862060.16</v>
      </c>
    </row>
    <row r="72" spans="1:9" x14ac:dyDescent="0.25">
      <c r="A72" s="207" t="s">
        <v>145</v>
      </c>
      <c r="B72" s="222"/>
      <c r="C72" s="223"/>
      <c r="D72" s="19" t="s">
        <v>79</v>
      </c>
      <c r="E72" s="38">
        <f>E73+E74</f>
        <v>436.32</v>
      </c>
      <c r="F72" s="38">
        <f t="shared" ref="F72:G72" si="26">F73+F74</f>
        <v>0</v>
      </c>
      <c r="G72" s="38">
        <f t="shared" si="26"/>
        <v>18900</v>
      </c>
      <c r="H72" s="38">
        <f t="shared" ref="H72:I72" si="27">H73+H74</f>
        <v>-18900</v>
      </c>
      <c r="I72" s="38">
        <f t="shared" si="27"/>
        <v>0</v>
      </c>
    </row>
    <row r="73" spans="1:9" x14ac:dyDescent="0.25">
      <c r="A73" s="213">
        <v>31</v>
      </c>
      <c r="B73" s="220"/>
      <c r="C73" s="221"/>
      <c r="D73" s="138" t="s">
        <v>16</v>
      </c>
      <c r="E73" s="32">
        <v>436.32</v>
      </c>
      <c r="F73" s="33">
        <v>0</v>
      </c>
      <c r="G73" s="33">
        <v>16500</v>
      </c>
      <c r="H73" s="33">
        <v>-16500</v>
      </c>
      <c r="I73" s="33">
        <f>G73+H73</f>
        <v>0</v>
      </c>
    </row>
    <row r="74" spans="1:9" x14ac:dyDescent="0.25">
      <c r="A74" s="213">
        <v>32</v>
      </c>
      <c r="B74" s="220"/>
      <c r="C74" s="221"/>
      <c r="D74" s="138" t="s">
        <v>25</v>
      </c>
      <c r="E74" s="32">
        <v>0</v>
      </c>
      <c r="F74" s="33">
        <v>0</v>
      </c>
      <c r="G74" s="33">
        <v>2400</v>
      </c>
      <c r="H74" s="33">
        <v>-2400</v>
      </c>
      <c r="I74" s="33">
        <f>G74+H74</f>
        <v>0</v>
      </c>
    </row>
    <row r="75" spans="1:9" ht="15" customHeight="1" x14ac:dyDescent="0.25">
      <c r="A75" s="207" t="s">
        <v>205</v>
      </c>
      <c r="B75" s="222"/>
      <c r="C75" s="223"/>
      <c r="D75" s="19" t="s">
        <v>206</v>
      </c>
      <c r="E75" s="38">
        <f>E76+E77</f>
        <v>0</v>
      </c>
      <c r="F75" s="38">
        <f t="shared" ref="F75:I75" si="28">F76+F77</f>
        <v>0</v>
      </c>
      <c r="G75" s="38">
        <f t="shared" si="28"/>
        <v>0</v>
      </c>
      <c r="H75" s="38">
        <f t="shared" si="28"/>
        <v>18560.16</v>
      </c>
      <c r="I75" s="38">
        <f t="shared" si="28"/>
        <v>18560.16</v>
      </c>
    </row>
    <row r="76" spans="1:9" x14ac:dyDescent="0.25">
      <c r="A76" s="213">
        <v>31</v>
      </c>
      <c r="B76" s="220"/>
      <c r="C76" s="221"/>
      <c r="D76" s="144" t="s">
        <v>16</v>
      </c>
      <c r="E76" s="32">
        <v>0</v>
      </c>
      <c r="F76" s="33">
        <v>0</v>
      </c>
      <c r="G76" s="33">
        <v>0</v>
      </c>
      <c r="H76" s="33">
        <v>17960.16</v>
      </c>
      <c r="I76" s="33">
        <f>H76+G76</f>
        <v>17960.16</v>
      </c>
    </row>
    <row r="77" spans="1:9" x14ac:dyDescent="0.25">
      <c r="A77" s="213">
        <v>32</v>
      </c>
      <c r="B77" s="220"/>
      <c r="C77" s="221"/>
      <c r="D77" s="144" t="s">
        <v>25</v>
      </c>
      <c r="E77" s="32">
        <v>0</v>
      </c>
      <c r="F77" s="33">
        <v>0</v>
      </c>
      <c r="G77" s="33">
        <v>0</v>
      </c>
      <c r="H77" s="33">
        <v>600</v>
      </c>
      <c r="I77" s="33">
        <f>H77+G77</f>
        <v>600</v>
      </c>
    </row>
    <row r="78" spans="1:9" x14ac:dyDescent="0.25">
      <c r="A78" s="207" t="s">
        <v>58</v>
      </c>
      <c r="B78" s="222"/>
      <c r="C78" s="223"/>
      <c r="D78" s="19" t="s">
        <v>59</v>
      </c>
      <c r="E78" s="38">
        <f>SUM(E79:E80)</f>
        <v>1599501.5899999999</v>
      </c>
      <c r="F78" s="38">
        <f>SUM(F79:F80)</f>
        <v>1950000</v>
      </c>
      <c r="G78" s="38">
        <f>SUM(G79:G80)</f>
        <v>2493500</v>
      </c>
      <c r="H78" s="38">
        <f>SUM(H79:H80)</f>
        <v>350000</v>
      </c>
      <c r="I78" s="38">
        <f>SUM(I79:I80)</f>
        <v>2843500</v>
      </c>
    </row>
    <row r="79" spans="1:9" x14ac:dyDescent="0.25">
      <c r="A79" s="213">
        <v>31</v>
      </c>
      <c r="B79" s="220"/>
      <c r="C79" s="221"/>
      <c r="D79" s="29" t="s">
        <v>16</v>
      </c>
      <c r="E79" s="32">
        <v>1593435.16</v>
      </c>
      <c r="F79" s="33">
        <v>1945000</v>
      </c>
      <c r="G79" s="33">
        <v>2487500</v>
      </c>
      <c r="H79" s="33">
        <v>350000</v>
      </c>
      <c r="I79" s="33">
        <f>G79+H79</f>
        <v>2837500</v>
      </c>
    </row>
    <row r="80" spans="1:9" x14ac:dyDescent="0.25">
      <c r="A80" s="213">
        <v>32</v>
      </c>
      <c r="B80" s="220"/>
      <c r="C80" s="221"/>
      <c r="D80" s="29" t="s">
        <v>25</v>
      </c>
      <c r="E80" s="32">
        <v>6066.43</v>
      </c>
      <c r="F80" s="33">
        <v>5000</v>
      </c>
      <c r="G80" s="33">
        <v>6000</v>
      </c>
      <c r="H80" s="33">
        <v>0</v>
      </c>
      <c r="I80" s="33">
        <v>6000</v>
      </c>
    </row>
    <row r="81" spans="1:16" x14ac:dyDescent="0.25">
      <c r="A81" s="204" t="s">
        <v>63</v>
      </c>
      <c r="B81" s="205"/>
      <c r="C81" s="206"/>
      <c r="D81" s="27" t="s">
        <v>64</v>
      </c>
      <c r="E81" s="41">
        <f>E82</f>
        <v>1663.71</v>
      </c>
      <c r="F81" s="41">
        <f t="shared" ref="F81:I82" si="29">F82</f>
        <v>2000</v>
      </c>
      <c r="G81" s="41">
        <f t="shared" si="29"/>
        <v>2700</v>
      </c>
      <c r="H81" s="41">
        <f t="shared" si="29"/>
        <v>0</v>
      </c>
      <c r="I81" s="41">
        <f t="shared" si="29"/>
        <v>2700</v>
      </c>
    </row>
    <row r="82" spans="1:16" x14ac:dyDescent="0.25">
      <c r="A82" s="207" t="s">
        <v>61</v>
      </c>
      <c r="B82" s="216"/>
      <c r="C82" s="217"/>
      <c r="D82" s="19" t="s">
        <v>62</v>
      </c>
      <c r="E82" s="38">
        <f>E83</f>
        <v>1663.71</v>
      </c>
      <c r="F82" s="38">
        <f t="shared" si="29"/>
        <v>2000</v>
      </c>
      <c r="G82" s="38">
        <f t="shared" si="29"/>
        <v>2700</v>
      </c>
      <c r="H82" s="38">
        <f t="shared" si="29"/>
        <v>0</v>
      </c>
      <c r="I82" s="38">
        <f t="shared" si="29"/>
        <v>2700</v>
      </c>
    </row>
    <row r="83" spans="1:16" x14ac:dyDescent="0.25">
      <c r="A83" s="213">
        <v>32</v>
      </c>
      <c r="B83" s="220"/>
      <c r="C83" s="221"/>
      <c r="D83" s="29" t="s">
        <v>193</v>
      </c>
      <c r="E83" s="32">
        <v>1663.71</v>
      </c>
      <c r="F83" s="33">
        <v>2000</v>
      </c>
      <c r="G83" s="33">
        <v>2700</v>
      </c>
      <c r="H83" s="33">
        <v>0</v>
      </c>
      <c r="I83" s="33">
        <v>2700</v>
      </c>
      <c r="P83" s="63"/>
    </row>
    <row r="84" spans="1:16" x14ac:dyDescent="0.25">
      <c r="A84" s="204" t="s">
        <v>139</v>
      </c>
      <c r="B84" s="205"/>
      <c r="C84" s="206"/>
      <c r="D84" s="27" t="s">
        <v>65</v>
      </c>
      <c r="E84" s="41">
        <f>E85</f>
        <v>12964.36</v>
      </c>
      <c r="F84" s="41">
        <f t="shared" ref="F84:I84" si="30">F85</f>
        <v>10000</v>
      </c>
      <c r="G84" s="41">
        <f t="shared" si="30"/>
        <v>12000</v>
      </c>
      <c r="H84" s="41">
        <f t="shared" si="30"/>
        <v>0</v>
      </c>
      <c r="I84" s="41">
        <f t="shared" si="30"/>
        <v>12000</v>
      </c>
    </row>
    <row r="85" spans="1:16" x14ac:dyDescent="0.25">
      <c r="A85" s="207" t="s">
        <v>66</v>
      </c>
      <c r="B85" s="216"/>
      <c r="C85" s="217"/>
      <c r="D85" s="19" t="s">
        <v>67</v>
      </c>
      <c r="E85" s="38">
        <f>E86</f>
        <v>12964.36</v>
      </c>
      <c r="F85" s="38">
        <f>F86</f>
        <v>10000</v>
      </c>
      <c r="G85" s="38">
        <f>G86</f>
        <v>12000</v>
      </c>
      <c r="H85" s="38">
        <f>H86</f>
        <v>0</v>
      </c>
      <c r="I85" s="38">
        <f>I86</f>
        <v>12000</v>
      </c>
    </row>
    <row r="86" spans="1:16" x14ac:dyDescent="0.25">
      <c r="A86" s="213">
        <v>32</v>
      </c>
      <c r="B86" s="214"/>
      <c r="C86" s="215"/>
      <c r="D86" s="29" t="s">
        <v>25</v>
      </c>
      <c r="E86" s="32">
        <v>12964.36</v>
      </c>
      <c r="F86" s="33">
        <v>10000</v>
      </c>
      <c r="G86" s="33">
        <v>12000</v>
      </c>
      <c r="H86" s="33">
        <v>0</v>
      </c>
      <c r="I86" s="33">
        <v>12000</v>
      </c>
    </row>
    <row r="87" spans="1:16" x14ac:dyDescent="0.25">
      <c r="A87" s="204" t="s">
        <v>138</v>
      </c>
      <c r="B87" s="205"/>
      <c r="C87" s="206"/>
      <c r="D87" s="27" t="s">
        <v>68</v>
      </c>
      <c r="E87" s="41">
        <f>E88+E90</f>
        <v>3774.64</v>
      </c>
      <c r="F87" s="41">
        <f t="shared" ref="F87" si="31">F88+F90</f>
        <v>4000</v>
      </c>
      <c r="G87" s="41">
        <f t="shared" ref="G87:H87" si="32">G88+G90</f>
        <v>4000</v>
      </c>
      <c r="H87" s="41">
        <f t="shared" si="32"/>
        <v>0</v>
      </c>
      <c r="I87" s="41">
        <f t="shared" ref="I87" si="33">I88+I90</f>
        <v>4000</v>
      </c>
    </row>
    <row r="88" spans="1:16" x14ac:dyDescent="0.25">
      <c r="A88" s="207" t="s">
        <v>66</v>
      </c>
      <c r="B88" s="216"/>
      <c r="C88" s="217"/>
      <c r="D88" s="19" t="s">
        <v>67</v>
      </c>
      <c r="E88" s="38">
        <f>E89</f>
        <v>3774.64</v>
      </c>
      <c r="F88" s="38">
        <f t="shared" ref="F88:I88" si="34">F89</f>
        <v>4000</v>
      </c>
      <c r="G88" s="38">
        <f t="shared" si="34"/>
        <v>4000</v>
      </c>
      <c r="H88" s="38">
        <f t="shared" si="34"/>
        <v>0</v>
      </c>
      <c r="I88" s="38">
        <f t="shared" si="34"/>
        <v>4000</v>
      </c>
    </row>
    <row r="89" spans="1:16" x14ac:dyDescent="0.25">
      <c r="A89" s="213">
        <v>32</v>
      </c>
      <c r="B89" s="214"/>
      <c r="C89" s="215"/>
      <c r="D89" s="29" t="s">
        <v>25</v>
      </c>
      <c r="E89" s="32">
        <v>3774.64</v>
      </c>
      <c r="F89" s="33">
        <v>4000</v>
      </c>
      <c r="G89" s="33">
        <v>4000</v>
      </c>
      <c r="H89" s="33">
        <v>0</v>
      </c>
      <c r="I89" s="33">
        <v>4000</v>
      </c>
    </row>
    <row r="90" spans="1:16" x14ac:dyDescent="0.25">
      <c r="A90" s="207" t="s">
        <v>52</v>
      </c>
      <c r="B90" s="216"/>
      <c r="C90" s="217"/>
      <c r="D90" s="19" t="s">
        <v>69</v>
      </c>
      <c r="E90" s="38">
        <f>E91</f>
        <v>0</v>
      </c>
      <c r="F90" s="38">
        <f t="shared" ref="F90:I90" si="35">F91</f>
        <v>0</v>
      </c>
      <c r="G90" s="38">
        <f t="shared" si="35"/>
        <v>0</v>
      </c>
      <c r="H90" s="38">
        <f t="shared" si="35"/>
        <v>0</v>
      </c>
      <c r="I90" s="38">
        <f t="shared" si="35"/>
        <v>0</v>
      </c>
    </row>
    <row r="91" spans="1:16" x14ac:dyDescent="0.25">
      <c r="A91" s="213">
        <v>32</v>
      </c>
      <c r="B91" s="214"/>
      <c r="C91" s="215"/>
      <c r="D91" s="29" t="s">
        <v>25</v>
      </c>
      <c r="E91" s="32">
        <v>0</v>
      </c>
      <c r="F91" s="33">
        <v>0</v>
      </c>
      <c r="G91" s="33">
        <v>0</v>
      </c>
      <c r="H91" s="33">
        <v>0</v>
      </c>
      <c r="I91" s="33">
        <v>0</v>
      </c>
    </row>
    <row r="92" spans="1:16" x14ac:dyDescent="0.25">
      <c r="A92" s="204" t="s">
        <v>73</v>
      </c>
      <c r="B92" s="205"/>
      <c r="C92" s="206"/>
      <c r="D92" s="27" t="s">
        <v>70</v>
      </c>
      <c r="E92" s="41">
        <f>E93+E95+E97+E99</f>
        <v>24768.93</v>
      </c>
      <c r="F92" s="41">
        <f t="shared" ref="F92:I92" si="36">F93+F95+F97+F99</f>
        <v>9000</v>
      </c>
      <c r="G92" s="41">
        <f t="shared" si="36"/>
        <v>12500</v>
      </c>
      <c r="H92" s="41">
        <f t="shared" si="36"/>
        <v>2983.29</v>
      </c>
      <c r="I92" s="41">
        <f t="shared" si="36"/>
        <v>15483.29</v>
      </c>
    </row>
    <row r="93" spans="1:16" x14ac:dyDescent="0.25">
      <c r="A93" s="207" t="s">
        <v>50</v>
      </c>
      <c r="B93" s="222"/>
      <c r="C93" s="223"/>
      <c r="D93" s="19" t="s">
        <v>51</v>
      </c>
      <c r="E93" s="38">
        <f>E94</f>
        <v>7679.81</v>
      </c>
      <c r="F93" s="38">
        <f t="shared" ref="F93:I93" si="37">F94</f>
        <v>9000</v>
      </c>
      <c r="G93" s="38">
        <f t="shared" si="37"/>
        <v>6500</v>
      </c>
      <c r="H93" s="38">
        <f t="shared" si="37"/>
        <v>0</v>
      </c>
      <c r="I93" s="38">
        <f t="shared" si="37"/>
        <v>6500</v>
      </c>
    </row>
    <row r="94" spans="1:16" x14ac:dyDescent="0.25">
      <c r="A94" s="213">
        <v>42</v>
      </c>
      <c r="B94" s="214"/>
      <c r="C94" s="215"/>
      <c r="D94" s="137" t="s">
        <v>192</v>
      </c>
      <c r="E94" s="32">
        <v>7679.81</v>
      </c>
      <c r="F94" s="33">
        <v>9000</v>
      </c>
      <c r="G94" s="33">
        <v>6500</v>
      </c>
      <c r="H94" s="33">
        <v>0</v>
      </c>
      <c r="I94" s="33">
        <v>6500</v>
      </c>
    </row>
    <row r="95" spans="1:16" x14ac:dyDescent="0.25">
      <c r="A95" s="207" t="s">
        <v>86</v>
      </c>
      <c r="B95" s="222"/>
      <c r="C95" s="223"/>
      <c r="D95" s="19" t="s">
        <v>69</v>
      </c>
      <c r="E95" s="38">
        <f>E96</f>
        <v>13309.8</v>
      </c>
      <c r="F95" s="38">
        <f t="shared" ref="F95:I95" si="38">F96</f>
        <v>0</v>
      </c>
      <c r="G95" s="38">
        <f t="shared" si="38"/>
        <v>6000</v>
      </c>
      <c r="H95" s="38">
        <f t="shared" si="38"/>
        <v>0</v>
      </c>
      <c r="I95" s="38">
        <f t="shared" si="38"/>
        <v>6000</v>
      </c>
    </row>
    <row r="96" spans="1:16" x14ac:dyDescent="0.25">
      <c r="A96" s="213">
        <v>42</v>
      </c>
      <c r="B96" s="214"/>
      <c r="C96" s="215"/>
      <c r="D96" s="29" t="s">
        <v>192</v>
      </c>
      <c r="E96" s="32">
        <v>13309.8</v>
      </c>
      <c r="F96" s="33">
        <v>0</v>
      </c>
      <c r="G96" s="33">
        <v>6000</v>
      </c>
      <c r="H96" s="33">
        <v>0</v>
      </c>
      <c r="I96" s="33">
        <v>6000</v>
      </c>
    </row>
    <row r="97" spans="1:9" x14ac:dyDescent="0.25">
      <c r="A97" s="207" t="s">
        <v>53</v>
      </c>
      <c r="B97" s="222"/>
      <c r="C97" s="223"/>
      <c r="D97" s="19" t="s">
        <v>80</v>
      </c>
      <c r="E97" s="38">
        <f>E98</f>
        <v>3779.32</v>
      </c>
      <c r="F97" s="38">
        <f t="shared" ref="F97:I97" si="39">F98</f>
        <v>0</v>
      </c>
      <c r="G97" s="38">
        <f t="shared" si="39"/>
        <v>0</v>
      </c>
      <c r="H97" s="38">
        <f t="shared" si="39"/>
        <v>2983.29</v>
      </c>
      <c r="I97" s="38">
        <f t="shared" si="39"/>
        <v>2983.29</v>
      </c>
    </row>
    <row r="98" spans="1:9" x14ac:dyDescent="0.25">
      <c r="A98" s="213">
        <v>42</v>
      </c>
      <c r="B98" s="214"/>
      <c r="C98" s="215"/>
      <c r="D98" s="29" t="s">
        <v>192</v>
      </c>
      <c r="E98" s="32">
        <v>3779.32</v>
      </c>
      <c r="F98" s="33">
        <v>0</v>
      </c>
      <c r="G98" s="33">
        <v>0</v>
      </c>
      <c r="H98" s="33">
        <v>2983.29</v>
      </c>
      <c r="I98" s="33">
        <f>H98+G98</f>
        <v>2983.29</v>
      </c>
    </row>
    <row r="99" spans="1:9" ht="25.5" x14ac:dyDescent="0.25">
      <c r="A99" s="207" t="s">
        <v>81</v>
      </c>
      <c r="B99" s="222"/>
      <c r="C99" s="223"/>
      <c r="D99" s="19" t="s">
        <v>82</v>
      </c>
      <c r="E99" s="38">
        <f>E100</f>
        <v>0</v>
      </c>
      <c r="F99" s="38">
        <f t="shared" ref="F99:I99" si="40">F100</f>
        <v>0</v>
      </c>
      <c r="G99" s="38">
        <f t="shared" si="40"/>
        <v>0</v>
      </c>
      <c r="H99" s="38">
        <f t="shared" si="40"/>
        <v>0</v>
      </c>
      <c r="I99" s="38">
        <f t="shared" si="40"/>
        <v>0</v>
      </c>
    </row>
    <row r="100" spans="1:9" x14ac:dyDescent="0.25">
      <c r="A100" s="213">
        <v>42</v>
      </c>
      <c r="B100" s="214"/>
      <c r="C100" s="215"/>
      <c r="D100" s="29" t="s">
        <v>192</v>
      </c>
      <c r="E100" s="32">
        <v>0</v>
      </c>
      <c r="F100" s="33">
        <v>0</v>
      </c>
      <c r="G100" s="33">
        <v>0</v>
      </c>
      <c r="H100" s="33">
        <v>0</v>
      </c>
      <c r="I100" s="33">
        <v>0</v>
      </c>
    </row>
    <row r="101" spans="1:9" x14ac:dyDescent="0.25">
      <c r="A101" s="204" t="s">
        <v>137</v>
      </c>
      <c r="B101" s="205"/>
      <c r="C101" s="206"/>
      <c r="D101" s="27" t="s">
        <v>83</v>
      </c>
      <c r="E101" s="41">
        <f>E102</f>
        <v>3918.51</v>
      </c>
      <c r="F101" s="41">
        <f t="shared" ref="F101:I102" si="41">F102</f>
        <v>4000</v>
      </c>
      <c r="G101" s="41">
        <f t="shared" si="41"/>
        <v>5400</v>
      </c>
      <c r="H101" s="41">
        <f t="shared" si="41"/>
        <v>0</v>
      </c>
      <c r="I101" s="41">
        <f t="shared" si="41"/>
        <v>5400</v>
      </c>
    </row>
    <row r="102" spans="1:9" x14ac:dyDescent="0.25">
      <c r="A102" s="207" t="s">
        <v>52</v>
      </c>
      <c r="B102" s="216"/>
      <c r="C102" s="217"/>
      <c r="D102" s="19" t="s">
        <v>69</v>
      </c>
      <c r="E102" s="38">
        <f>E103</f>
        <v>3918.51</v>
      </c>
      <c r="F102" s="38">
        <f t="shared" si="41"/>
        <v>4000</v>
      </c>
      <c r="G102" s="38">
        <f t="shared" si="41"/>
        <v>5400</v>
      </c>
      <c r="H102" s="38">
        <f t="shared" si="41"/>
        <v>0</v>
      </c>
      <c r="I102" s="38">
        <f t="shared" si="41"/>
        <v>5400</v>
      </c>
    </row>
    <row r="103" spans="1:9" x14ac:dyDescent="0.25">
      <c r="A103" s="213">
        <v>32</v>
      </c>
      <c r="B103" s="214"/>
      <c r="C103" s="215"/>
      <c r="D103" s="21" t="s">
        <v>25</v>
      </c>
      <c r="E103" s="32">
        <v>3918.51</v>
      </c>
      <c r="F103" s="33">
        <v>4000</v>
      </c>
      <c r="G103" s="33">
        <v>5400</v>
      </c>
      <c r="H103" s="33">
        <v>0</v>
      </c>
      <c r="I103" s="33">
        <v>5400</v>
      </c>
    </row>
    <row r="104" spans="1:9" x14ac:dyDescent="0.25">
      <c r="A104" s="204" t="s">
        <v>136</v>
      </c>
      <c r="B104" s="205"/>
      <c r="C104" s="206"/>
      <c r="D104" s="93" t="s">
        <v>140</v>
      </c>
      <c r="E104" s="41">
        <f>E105</f>
        <v>0</v>
      </c>
      <c r="F104" s="41">
        <f t="shared" ref="F104:I105" si="42">F105</f>
        <v>6000</v>
      </c>
      <c r="G104" s="41">
        <f t="shared" si="42"/>
        <v>0</v>
      </c>
      <c r="H104" s="41">
        <f t="shared" si="42"/>
        <v>0</v>
      </c>
      <c r="I104" s="41">
        <f t="shared" si="42"/>
        <v>0</v>
      </c>
    </row>
    <row r="105" spans="1:9" x14ac:dyDescent="0.25">
      <c r="A105" s="207" t="s">
        <v>52</v>
      </c>
      <c r="B105" s="216"/>
      <c r="C105" s="217"/>
      <c r="D105" s="19" t="s">
        <v>69</v>
      </c>
      <c r="E105" s="38">
        <f>E106</f>
        <v>0</v>
      </c>
      <c r="F105" s="38">
        <f t="shared" si="42"/>
        <v>6000</v>
      </c>
      <c r="G105" s="38">
        <f t="shared" si="42"/>
        <v>0</v>
      </c>
      <c r="H105" s="38">
        <f t="shared" si="42"/>
        <v>0</v>
      </c>
      <c r="I105" s="38">
        <f t="shared" si="42"/>
        <v>0</v>
      </c>
    </row>
    <row r="106" spans="1:9" x14ac:dyDescent="0.25">
      <c r="A106" s="213">
        <v>37</v>
      </c>
      <c r="B106" s="214"/>
      <c r="C106" s="215"/>
      <c r="D106" s="21" t="s">
        <v>191</v>
      </c>
      <c r="E106" s="32">
        <v>0</v>
      </c>
      <c r="F106" s="33">
        <v>6000</v>
      </c>
      <c r="G106" s="33">
        <v>0</v>
      </c>
      <c r="H106" s="33">
        <v>0</v>
      </c>
      <c r="I106" s="33">
        <v>0</v>
      </c>
    </row>
    <row r="107" spans="1:9" x14ac:dyDescent="0.25">
      <c r="A107" s="204" t="s">
        <v>135</v>
      </c>
      <c r="B107" s="205"/>
      <c r="C107" s="206"/>
      <c r="D107" s="27" t="s">
        <v>84</v>
      </c>
      <c r="E107" s="41">
        <f>E108</f>
        <v>51151.89</v>
      </c>
      <c r="F107" s="41">
        <f t="shared" ref="F107:I108" si="43">F108</f>
        <v>0</v>
      </c>
      <c r="G107" s="41">
        <f t="shared" si="43"/>
        <v>76000</v>
      </c>
      <c r="H107" s="41">
        <f t="shared" si="43"/>
        <v>110000</v>
      </c>
      <c r="I107" s="41">
        <f t="shared" si="43"/>
        <v>186000</v>
      </c>
    </row>
    <row r="108" spans="1:9" x14ac:dyDescent="0.25">
      <c r="A108" s="207" t="s">
        <v>85</v>
      </c>
      <c r="B108" s="216"/>
      <c r="C108" s="217"/>
      <c r="D108" s="19" t="s">
        <v>171</v>
      </c>
      <c r="E108" s="38">
        <f>E109</f>
        <v>51151.89</v>
      </c>
      <c r="F108" s="38">
        <f t="shared" si="43"/>
        <v>0</v>
      </c>
      <c r="G108" s="38">
        <f t="shared" si="43"/>
        <v>76000</v>
      </c>
      <c r="H108" s="38">
        <f t="shared" si="43"/>
        <v>110000</v>
      </c>
      <c r="I108" s="38">
        <f t="shared" si="43"/>
        <v>186000</v>
      </c>
    </row>
    <row r="109" spans="1:9" x14ac:dyDescent="0.25">
      <c r="A109" s="213">
        <v>32</v>
      </c>
      <c r="B109" s="214"/>
      <c r="C109" s="215"/>
      <c r="D109" s="21" t="s">
        <v>25</v>
      </c>
      <c r="E109" s="32">
        <v>51151.89</v>
      </c>
      <c r="F109" s="33">
        <v>0</v>
      </c>
      <c r="G109" s="33">
        <v>76000</v>
      </c>
      <c r="H109" s="33">
        <v>110000</v>
      </c>
      <c r="I109" s="33">
        <f>G109+H109</f>
        <v>186000</v>
      </c>
    </row>
    <row r="110" spans="1:9" ht="25.5" x14ac:dyDescent="0.25">
      <c r="A110" s="204" t="s">
        <v>134</v>
      </c>
      <c r="B110" s="205"/>
      <c r="C110" s="206"/>
      <c r="D110" s="27" t="s">
        <v>88</v>
      </c>
      <c r="E110" s="41">
        <f>E111</f>
        <v>6209.43</v>
      </c>
      <c r="F110" s="41">
        <f t="shared" ref="F110:I111" si="44">F111</f>
        <v>5000</v>
      </c>
      <c r="G110" s="41">
        <f t="shared" si="44"/>
        <v>2000</v>
      </c>
      <c r="H110" s="41">
        <f t="shared" si="44"/>
        <v>5000</v>
      </c>
      <c r="I110" s="41">
        <f t="shared" si="44"/>
        <v>7000</v>
      </c>
    </row>
    <row r="111" spans="1:9" x14ac:dyDescent="0.25">
      <c r="A111" s="207" t="s">
        <v>85</v>
      </c>
      <c r="B111" s="216"/>
      <c r="C111" s="217"/>
      <c r="D111" s="19" t="s">
        <v>87</v>
      </c>
      <c r="E111" s="38">
        <f>E112</f>
        <v>6209.43</v>
      </c>
      <c r="F111" s="38">
        <f t="shared" si="44"/>
        <v>5000</v>
      </c>
      <c r="G111" s="38">
        <f t="shared" si="44"/>
        <v>2000</v>
      </c>
      <c r="H111" s="38">
        <f t="shared" si="44"/>
        <v>5000</v>
      </c>
      <c r="I111" s="38">
        <f t="shared" si="44"/>
        <v>7000</v>
      </c>
    </row>
    <row r="112" spans="1:9" x14ac:dyDescent="0.25">
      <c r="A112" s="213">
        <v>32</v>
      </c>
      <c r="B112" s="214"/>
      <c r="C112" s="215"/>
      <c r="D112" s="21" t="s">
        <v>25</v>
      </c>
      <c r="E112" s="32">
        <v>6209.43</v>
      </c>
      <c r="F112" s="33">
        <v>5000</v>
      </c>
      <c r="G112" s="33">
        <v>2000</v>
      </c>
      <c r="H112" s="33">
        <v>5000</v>
      </c>
      <c r="I112" s="33">
        <f>G112+H112</f>
        <v>7000</v>
      </c>
    </row>
    <row r="113" spans="1:9" x14ac:dyDescent="0.25">
      <c r="A113" s="204" t="s">
        <v>132</v>
      </c>
      <c r="B113" s="205"/>
      <c r="C113" s="206"/>
      <c r="D113" s="93" t="s">
        <v>141</v>
      </c>
      <c r="E113" s="41">
        <f>E114</f>
        <v>398.17</v>
      </c>
      <c r="F113" s="41">
        <f t="shared" ref="F113:I117" si="45">F114</f>
        <v>400</v>
      </c>
      <c r="G113" s="41">
        <f t="shared" si="45"/>
        <v>300</v>
      </c>
      <c r="H113" s="41">
        <f t="shared" si="45"/>
        <v>0</v>
      </c>
      <c r="I113" s="41">
        <f t="shared" si="45"/>
        <v>300</v>
      </c>
    </row>
    <row r="114" spans="1:9" x14ac:dyDescent="0.25">
      <c r="A114" s="207" t="s">
        <v>61</v>
      </c>
      <c r="B114" s="216"/>
      <c r="C114" s="217"/>
      <c r="D114" s="19" t="s">
        <v>62</v>
      </c>
      <c r="E114" s="38">
        <f>E115</f>
        <v>398.17</v>
      </c>
      <c r="F114" s="38">
        <f t="shared" si="45"/>
        <v>400</v>
      </c>
      <c r="G114" s="38">
        <f t="shared" si="45"/>
        <v>300</v>
      </c>
      <c r="H114" s="38">
        <f t="shared" si="45"/>
        <v>0</v>
      </c>
      <c r="I114" s="38">
        <f t="shared" si="45"/>
        <v>300</v>
      </c>
    </row>
    <row r="115" spans="1:9" x14ac:dyDescent="0.25">
      <c r="A115" s="213">
        <v>32</v>
      </c>
      <c r="B115" s="214"/>
      <c r="C115" s="215"/>
      <c r="D115" s="21" t="s">
        <v>25</v>
      </c>
      <c r="E115" s="32">
        <v>398.17</v>
      </c>
      <c r="F115" s="33">
        <v>400</v>
      </c>
      <c r="G115" s="33">
        <v>300</v>
      </c>
      <c r="H115" s="33">
        <v>0</v>
      </c>
      <c r="I115" s="33">
        <v>300</v>
      </c>
    </row>
    <row r="116" spans="1:9" ht="24" x14ac:dyDescent="0.25">
      <c r="A116" s="204" t="s">
        <v>150</v>
      </c>
      <c r="B116" s="205"/>
      <c r="C116" s="206"/>
      <c r="D116" s="112" t="s">
        <v>156</v>
      </c>
      <c r="E116" s="41">
        <f>E117</f>
        <v>0</v>
      </c>
      <c r="F116" s="41">
        <f t="shared" si="45"/>
        <v>0</v>
      </c>
      <c r="G116" s="41">
        <f t="shared" si="45"/>
        <v>0</v>
      </c>
      <c r="H116" s="41">
        <f t="shared" si="45"/>
        <v>1773.63</v>
      </c>
      <c r="I116" s="41">
        <f t="shared" si="45"/>
        <v>1773.63</v>
      </c>
    </row>
    <row r="117" spans="1:9" ht="15" customHeight="1" x14ac:dyDescent="0.25">
      <c r="A117" s="207" t="s">
        <v>52</v>
      </c>
      <c r="B117" s="216"/>
      <c r="C117" s="217"/>
      <c r="D117" s="19" t="s">
        <v>69</v>
      </c>
      <c r="E117" s="38">
        <f>E118</f>
        <v>0</v>
      </c>
      <c r="F117" s="38">
        <f t="shared" si="45"/>
        <v>0</v>
      </c>
      <c r="G117" s="38">
        <f t="shared" si="45"/>
        <v>0</v>
      </c>
      <c r="H117" s="38">
        <f t="shared" si="45"/>
        <v>1773.63</v>
      </c>
      <c r="I117" s="38">
        <f t="shared" si="45"/>
        <v>1773.63</v>
      </c>
    </row>
    <row r="118" spans="1:9" ht="15.75" customHeight="1" x14ac:dyDescent="0.25">
      <c r="A118" s="213">
        <v>38</v>
      </c>
      <c r="B118" s="214"/>
      <c r="C118" s="215"/>
      <c r="D118" s="21" t="s">
        <v>190</v>
      </c>
      <c r="E118" s="32">
        <v>0</v>
      </c>
      <c r="F118" s="33">
        <v>0</v>
      </c>
      <c r="G118" s="33">
        <v>0</v>
      </c>
      <c r="H118" s="33">
        <v>1773.63</v>
      </c>
      <c r="I118" s="33">
        <f>H118+G118</f>
        <v>1773.63</v>
      </c>
    </row>
    <row r="125" spans="1:9" x14ac:dyDescent="0.25">
      <c r="D125" s="111"/>
    </row>
  </sheetData>
  <mergeCells count="112">
    <mergeCell ref="A116:C116"/>
    <mergeCell ref="A117:C117"/>
    <mergeCell ref="A118:C118"/>
    <mergeCell ref="A113:C113"/>
    <mergeCell ref="A114:C114"/>
    <mergeCell ref="A115:C115"/>
    <mergeCell ref="A109:C109"/>
    <mergeCell ref="A110:C110"/>
    <mergeCell ref="A111:C111"/>
    <mergeCell ref="A112:C112"/>
    <mergeCell ref="A102:C102"/>
    <mergeCell ref="A103:C103"/>
    <mergeCell ref="A107:C107"/>
    <mergeCell ref="A108:C108"/>
    <mergeCell ref="A104:C104"/>
    <mergeCell ref="A105:C105"/>
    <mergeCell ref="A106:C106"/>
    <mergeCell ref="A99:C99"/>
    <mergeCell ref="A100:C100"/>
    <mergeCell ref="A101:C101"/>
    <mergeCell ref="A97:C97"/>
    <mergeCell ref="A98:C98"/>
    <mergeCell ref="A95:C95"/>
    <mergeCell ref="A91:C91"/>
    <mergeCell ref="A92:C92"/>
    <mergeCell ref="A93:C93"/>
    <mergeCell ref="A94:C94"/>
    <mergeCell ref="A86:C86"/>
    <mergeCell ref="A87:C87"/>
    <mergeCell ref="A88:C88"/>
    <mergeCell ref="A89:C89"/>
    <mergeCell ref="A90:C90"/>
    <mergeCell ref="A85:C85"/>
    <mergeCell ref="A80:C80"/>
    <mergeCell ref="A81:C81"/>
    <mergeCell ref="A82:C82"/>
    <mergeCell ref="A83:C83"/>
    <mergeCell ref="A74:C74"/>
    <mergeCell ref="A78:C78"/>
    <mergeCell ref="A79:C79"/>
    <mergeCell ref="A96:C96"/>
    <mergeCell ref="A65:C65"/>
    <mergeCell ref="A66:C66"/>
    <mergeCell ref="A63:C63"/>
    <mergeCell ref="A71:C71"/>
    <mergeCell ref="A72:C72"/>
    <mergeCell ref="A73:C73"/>
    <mergeCell ref="A67:C67"/>
    <mergeCell ref="A68:C68"/>
    <mergeCell ref="A84:C84"/>
    <mergeCell ref="A69:C69"/>
    <mergeCell ref="A70:C70"/>
    <mergeCell ref="A75:C75"/>
    <mergeCell ref="A76:C76"/>
    <mergeCell ref="A77:C77"/>
    <mergeCell ref="A59:C59"/>
    <mergeCell ref="A60:C60"/>
    <mergeCell ref="A61:C61"/>
    <mergeCell ref="A54:C54"/>
    <mergeCell ref="A55:C55"/>
    <mergeCell ref="A56:C56"/>
    <mergeCell ref="A57:C57"/>
    <mergeCell ref="A58:C58"/>
    <mergeCell ref="A64:C64"/>
    <mergeCell ref="A51:C51"/>
    <mergeCell ref="A53:C53"/>
    <mergeCell ref="A31:C31"/>
    <mergeCell ref="A48:C48"/>
    <mergeCell ref="A49:C49"/>
    <mergeCell ref="A44:C44"/>
    <mergeCell ref="A45:C45"/>
    <mergeCell ref="A46:C46"/>
    <mergeCell ref="A47:C47"/>
    <mergeCell ref="A41:C41"/>
    <mergeCell ref="A42:C42"/>
    <mergeCell ref="A43:C43"/>
    <mergeCell ref="A40:C40"/>
    <mergeCell ref="A32:C32"/>
    <mergeCell ref="A36:C36"/>
    <mergeCell ref="A37:C37"/>
    <mergeCell ref="A38:C38"/>
    <mergeCell ref="A33:C33"/>
    <mergeCell ref="A23:C23"/>
    <mergeCell ref="A24:C24"/>
    <mergeCell ref="A25:C25"/>
    <mergeCell ref="A21:C21"/>
    <mergeCell ref="A22:C22"/>
    <mergeCell ref="A34:C34"/>
    <mergeCell ref="A35:C35"/>
    <mergeCell ref="A27:C27"/>
    <mergeCell ref="A28:C28"/>
    <mergeCell ref="A29:C29"/>
    <mergeCell ref="A30:C30"/>
    <mergeCell ref="A26:C26"/>
    <mergeCell ref="A17:C17"/>
    <mergeCell ref="A8:C8"/>
    <mergeCell ref="A9:C9"/>
    <mergeCell ref="A10:C10"/>
    <mergeCell ref="A11:C11"/>
    <mergeCell ref="A12:C12"/>
    <mergeCell ref="A18:C18"/>
    <mergeCell ref="A19:C19"/>
    <mergeCell ref="A20:C20"/>
    <mergeCell ref="A3:F3"/>
    <mergeCell ref="A5:C5"/>
    <mergeCell ref="A6:C6"/>
    <mergeCell ref="A7:C7"/>
    <mergeCell ref="A13:C13"/>
    <mergeCell ref="A14:C14"/>
    <mergeCell ref="A15:C15"/>
    <mergeCell ref="A16:C16"/>
    <mergeCell ref="A1:I1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Prihodi i rashodi - izvori</vt:lpstr>
      <vt:lpstr>posebni d. 2.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Farkaš</cp:lastModifiedBy>
  <cp:lastPrinted>2024-07-04T08:18:44Z</cp:lastPrinted>
  <dcterms:created xsi:type="dcterms:W3CDTF">2022-08-12T12:51:27Z</dcterms:created>
  <dcterms:modified xsi:type="dcterms:W3CDTF">2024-10-09T11:26:03Z</dcterms:modified>
</cp:coreProperties>
</file>