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mf- SVI DOKUMENTI\PLANOVI, IZVJEŠĆA, ŠO,  j. nabava, fiskalna PRAS-ovi\F PLANOVI po godinama i FI za ŠO\IZVJEŠĆA ZA Školski odbor\2024\"/>
    </mc:Choice>
  </mc:AlternateContent>
  <xr:revisionPtr revIDLastSave="0" documentId="13_ncr:1_{C9F80103-4149-4461-A09F-91F99A516DF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1" r:id="rId1"/>
    <sheet name=" Račun prihoda i rashoda" sheetId="3" r:id="rId2"/>
    <sheet name="Prihodi i rashodi - izvori" sheetId="9" r:id="rId3"/>
    <sheet name="kontrolna tablica" sheetId="10" r:id="rId4"/>
    <sheet name="Rashodi prema funkcijskoj kl" sheetId="5" r:id="rId5"/>
    <sheet name="posebni d. 4. razin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0" l="1"/>
  <c r="D53" i="10"/>
  <c r="C53" i="10"/>
  <c r="C54" i="10" s="1"/>
  <c r="B54" i="10"/>
  <c r="B53" i="10"/>
  <c r="F53" i="10" l="1"/>
  <c r="E53" i="10"/>
  <c r="D26" i="10"/>
  <c r="C26" i="10"/>
  <c r="B26" i="10"/>
  <c r="F25" i="10"/>
  <c r="E25" i="10"/>
  <c r="D52" i="10"/>
  <c r="F52" i="10" s="1"/>
  <c r="C52" i="10"/>
  <c r="B52" i="10"/>
  <c r="C72" i="10"/>
  <c r="D72" i="10"/>
  <c r="E72" i="10"/>
  <c r="F72" i="10"/>
  <c r="G72" i="10"/>
  <c r="B72" i="10"/>
  <c r="E26" i="10" l="1"/>
  <c r="E52" i="10"/>
  <c r="D73" i="10"/>
  <c r="F73" i="10"/>
  <c r="F56" i="10" l="1"/>
  <c r="F57" i="10"/>
  <c r="F58" i="10"/>
  <c r="E55" i="10"/>
  <c r="E56" i="10"/>
  <c r="E57" i="10"/>
  <c r="E58" i="10"/>
  <c r="D60" i="10"/>
  <c r="C60" i="10"/>
  <c r="B60" i="10"/>
  <c r="C46" i="10"/>
  <c r="C34" i="10"/>
  <c r="B42" i="10"/>
  <c r="D50" i="10"/>
  <c r="B50" i="10"/>
  <c r="F49" i="10"/>
  <c r="E49" i="10"/>
  <c r="F48" i="10"/>
  <c r="E48" i="10"/>
  <c r="D46" i="10"/>
  <c r="B46" i="10"/>
  <c r="D38" i="10"/>
  <c r="B38" i="10"/>
  <c r="D34" i="10"/>
  <c r="B34" i="10"/>
  <c r="F33" i="10"/>
  <c r="E33" i="10"/>
  <c r="F32" i="10"/>
  <c r="E32" i="10"/>
  <c r="D30" i="10"/>
  <c r="C30" i="10"/>
  <c r="B30" i="10"/>
  <c r="F29" i="10"/>
  <c r="E29" i="10"/>
  <c r="F28" i="10"/>
  <c r="E28" i="10"/>
  <c r="D22" i="10"/>
  <c r="C22" i="10"/>
  <c r="B22" i="10"/>
  <c r="F21" i="10"/>
  <c r="E21" i="10"/>
  <c r="F20" i="10"/>
  <c r="E20" i="10"/>
  <c r="B18" i="10"/>
  <c r="F17" i="10"/>
  <c r="E17" i="10"/>
  <c r="F16" i="10"/>
  <c r="E16" i="10"/>
  <c r="D14" i="10"/>
  <c r="C14" i="10"/>
  <c r="B14" i="10"/>
  <c r="F13" i="10"/>
  <c r="E13" i="10"/>
  <c r="F12" i="10"/>
  <c r="E12" i="10"/>
  <c r="D10" i="10"/>
  <c r="C10" i="10"/>
  <c r="B10" i="10"/>
  <c r="F9" i="10"/>
  <c r="E9" i="10"/>
  <c r="F8" i="10"/>
  <c r="E8" i="10"/>
  <c r="E95" i="8"/>
  <c r="F48" i="9"/>
  <c r="C51" i="9"/>
  <c r="C20" i="9"/>
  <c r="C10" i="9"/>
  <c r="B51" i="9"/>
  <c r="F60" i="10" l="1"/>
  <c r="E60" i="10"/>
  <c r="D61" i="10"/>
  <c r="B61" i="10"/>
  <c r="E34" i="10"/>
  <c r="E30" i="10"/>
  <c r="E22" i="10"/>
  <c r="D49" i="9"/>
  <c r="G55" i="8"/>
  <c r="G54" i="8" s="1"/>
  <c r="G16" i="8" s="1"/>
  <c r="G77" i="8"/>
  <c r="F101" i="8"/>
  <c r="F102" i="8"/>
  <c r="F7" i="8"/>
  <c r="F103" i="8"/>
  <c r="G80" i="8" l="1"/>
  <c r="G81" i="8"/>
  <c r="G73" i="8"/>
  <c r="G93" i="8" l="1"/>
  <c r="G86" i="8"/>
  <c r="G192" i="8"/>
  <c r="G157" i="8"/>
  <c r="F147" i="8"/>
  <c r="G147" i="8"/>
  <c r="I147" i="8"/>
  <c r="H142" i="8"/>
  <c r="I142" i="8"/>
  <c r="G140" i="8"/>
  <c r="G106" i="8"/>
  <c r="H125" i="8"/>
  <c r="G198" i="8"/>
  <c r="H210" i="8"/>
  <c r="H213" i="8"/>
  <c r="H214" i="8"/>
  <c r="G209" i="8"/>
  <c r="G219" i="8"/>
  <c r="G216" i="8" s="1"/>
  <c r="D20" i="9"/>
  <c r="D10" i="9"/>
  <c r="F19" i="9"/>
  <c r="E19" i="9"/>
  <c r="G171" i="3"/>
  <c r="H167" i="3"/>
  <c r="H168" i="3"/>
  <c r="H169" i="3"/>
  <c r="H170" i="3"/>
  <c r="H172" i="3"/>
  <c r="H176" i="3"/>
  <c r="H179" i="3"/>
  <c r="H181" i="3"/>
  <c r="H182" i="3"/>
  <c r="G178" i="3"/>
  <c r="G187" i="3"/>
  <c r="G186" i="3" s="1"/>
  <c r="G68" i="3"/>
  <c r="G155" i="3"/>
  <c r="G113" i="3"/>
  <c r="H82" i="3"/>
  <c r="H83" i="3"/>
  <c r="H84" i="3"/>
  <c r="H85" i="3"/>
  <c r="H63" i="3"/>
  <c r="H69" i="3"/>
  <c r="H70" i="3"/>
  <c r="G56" i="3"/>
  <c r="G126" i="3"/>
  <c r="H20" i="3"/>
  <c r="H24" i="3"/>
  <c r="H41" i="3"/>
  <c r="G39" i="3"/>
  <c r="G14" i="3"/>
  <c r="F16" i="8"/>
  <c r="B12" i="5"/>
  <c r="E44" i="8"/>
  <c r="E21" i="8"/>
  <c r="E86" i="8"/>
  <c r="E73" i="8"/>
  <c r="H73" i="8" s="1"/>
  <c r="H74" i="8"/>
  <c r="G72" i="8"/>
  <c r="H99" i="8"/>
  <c r="G98" i="8"/>
  <c r="I98" i="8" s="1"/>
  <c r="E98" i="8"/>
  <c r="E97" i="8" s="1"/>
  <c r="E96" i="8" s="1"/>
  <c r="E65" i="8"/>
  <c r="E209" i="8"/>
  <c r="E120" i="8"/>
  <c r="E123" i="8"/>
  <c r="E122" i="8" s="1"/>
  <c r="E128" i="8"/>
  <c r="E127" i="8" s="1"/>
  <c r="E140" i="8"/>
  <c r="E143" i="8"/>
  <c r="E142" i="8" s="1"/>
  <c r="G142" i="8"/>
  <c r="E148" i="8"/>
  <c r="E147" i="8" s="1"/>
  <c r="H149" i="8"/>
  <c r="G71" i="8" l="1"/>
  <c r="H98" i="8"/>
  <c r="G97" i="8"/>
  <c r="E72" i="8"/>
  <c r="E71" i="8" s="1"/>
  <c r="H97" i="8"/>
  <c r="I97" i="8"/>
  <c r="G96" i="8"/>
  <c r="G95" i="8" s="1"/>
  <c r="H95" i="8" s="1"/>
  <c r="H148" i="8"/>
  <c r="H147" i="8" s="1"/>
  <c r="I96" i="8" l="1"/>
  <c r="H71" i="8"/>
  <c r="H72" i="8"/>
  <c r="H96" i="8"/>
  <c r="I95" i="8"/>
  <c r="E185" i="8"/>
  <c r="E192" i="8"/>
  <c r="B11" i="5"/>
  <c r="E58" i="3" l="1"/>
  <c r="E52" i="3"/>
  <c r="E62" i="3"/>
  <c r="H62" i="3" s="1"/>
  <c r="E68" i="3"/>
  <c r="E113" i="3"/>
  <c r="E126" i="3"/>
  <c r="H143" i="3"/>
  <c r="H144" i="3"/>
  <c r="E141" i="3"/>
  <c r="F147" i="3"/>
  <c r="E148" i="3"/>
  <c r="E159" i="3"/>
  <c r="E154" i="3" s="1"/>
  <c r="F154" i="3"/>
  <c r="G166" i="3"/>
  <c r="E166" i="3"/>
  <c r="E171" i="3"/>
  <c r="E178" i="3"/>
  <c r="H178" i="3" s="1"/>
  <c r="E39" i="3"/>
  <c r="E14" i="3"/>
  <c r="E18" i="3"/>
  <c r="E23" i="3"/>
  <c r="F23" i="3"/>
  <c r="G23" i="3"/>
  <c r="F31" i="9"/>
  <c r="F32" i="9"/>
  <c r="F33" i="9"/>
  <c r="F34" i="9"/>
  <c r="F35" i="9"/>
  <c r="F36" i="9"/>
  <c r="F37" i="9"/>
  <c r="F39" i="9"/>
  <c r="F40" i="9"/>
  <c r="F41" i="9"/>
  <c r="F42" i="9"/>
  <c r="F11" i="9"/>
  <c r="F12" i="9"/>
  <c r="F13" i="9"/>
  <c r="F14" i="9"/>
  <c r="F15" i="9"/>
  <c r="F16" i="9"/>
  <c r="F17" i="9"/>
  <c r="F21" i="9"/>
  <c r="F22" i="9"/>
  <c r="F23" i="9"/>
  <c r="E31" i="9"/>
  <c r="E32" i="9"/>
  <c r="E33" i="9"/>
  <c r="E34" i="9"/>
  <c r="E35" i="9"/>
  <c r="E36" i="9"/>
  <c r="E41" i="9"/>
  <c r="E12" i="9"/>
  <c r="E13" i="9"/>
  <c r="E14" i="9"/>
  <c r="E15" i="9"/>
  <c r="E16" i="9"/>
  <c r="E11" i="9"/>
  <c r="B30" i="9"/>
  <c r="I61" i="8"/>
  <c r="I77" i="8"/>
  <c r="I120" i="8"/>
  <c r="I140" i="8"/>
  <c r="I171" i="8"/>
  <c r="I172" i="8"/>
  <c r="I205" i="8"/>
  <c r="I219" i="8"/>
  <c r="I229" i="8"/>
  <c r="I230" i="8"/>
  <c r="H49" i="8"/>
  <c r="H50" i="8"/>
  <c r="H77" i="8"/>
  <c r="H78" i="8"/>
  <c r="H107" i="8"/>
  <c r="H109" i="8"/>
  <c r="H111" i="8"/>
  <c r="H117" i="8"/>
  <c r="H119" i="8"/>
  <c r="H124" i="8"/>
  <c r="H134" i="8"/>
  <c r="H158" i="8"/>
  <c r="H159" i="8"/>
  <c r="H160" i="8"/>
  <c r="H163" i="8"/>
  <c r="H170" i="8"/>
  <c r="H171" i="8"/>
  <c r="H172" i="8"/>
  <c r="H176" i="8"/>
  <c r="H199" i="8"/>
  <c r="H206" i="8"/>
  <c r="H220" i="8"/>
  <c r="H226" i="8"/>
  <c r="H230" i="8"/>
  <c r="H22" i="8"/>
  <c r="H23" i="8"/>
  <c r="H24" i="8"/>
  <c r="H25" i="8"/>
  <c r="H26" i="8"/>
  <c r="H28" i="8"/>
  <c r="H29" i="8"/>
  <c r="H30" i="8"/>
  <c r="H31" i="8"/>
  <c r="H32" i="8"/>
  <c r="H33" i="8"/>
  <c r="H34" i="8"/>
  <c r="H36" i="8"/>
  <c r="H37" i="8"/>
  <c r="H38" i="8"/>
  <c r="H39" i="8"/>
  <c r="H40" i="8"/>
  <c r="H41" i="8"/>
  <c r="H43" i="8"/>
  <c r="H45" i="8"/>
  <c r="F13" i="5"/>
  <c r="F14" i="5"/>
  <c r="F16" i="5"/>
  <c r="E13" i="5"/>
  <c r="E14" i="5"/>
  <c r="E16" i="5"/>
  <c r="I28" i="1"/>
  <c r="I200" i="3"/>
  <c r="I199" i="3"/>
  <c r="H201" i="3"/>
  <c r="I148" i="3"/>
  <c r="H146" i="3"/>
  <c r="H184" i="3"/>
  <c r="H163" i="3"/>
  <c r="H127" i="3"/>
  <c r="H133" i="3"/>
  <c r="H136" i="3"/>
  <c r="H142" i="3"/>
  <c r="H145" i="3"/>
  <c r="H122" i="3"/>
  <c r="H123" i="3"/>
  <c r="H114" i="3"/>
  <c r="H117" i="3"/>
  <c r="H71" i="3"/>
  <c r="H72" i="3"/>
  <c r="H75" i="3"/>
  <c r="H77" i="3"/>
  <c r="H79" i="3"/>
  <c r="H87" i="3"/>
  <c r="H89" i="3"/>
  <c r="H90" i="3"/>
  <c r="H91" i="3"/>
  <c r="H92" i="3"/>
  <c r="H93" i="3"/>
  <c r="H95" i="3"/>
  <c r="H96" i="3"/>
  <c r="H97" i="3"/>
  <c r="H98" i="3"/>
  <c r="H99" i="3"/>
  <c r="H100" i="3"/>
  <c r="H101" i="3"/>
  <c r="H102" i="3"/>
  <c r="H103" i="3"/>
  <c r="H105" i="3"/>
  <c r="H106" i="3"/>
  <c r="H107" i="3"/>
  <c r="H108" i="3"/>
  <c r="H109" i="3"/>
  <c r="H110" i="3"/>
  <c r="H112" i="3"/>
  <c r="H60" i="3"/>
  <c r="H61" i="3"/>
  <c r="H59" i="3"/>
  <c r="H40" i="3"/>
  <c r="H38" i="3"/>
  <c r="H35" i="3"/>
  <c r="H33" i="3"/>
  <c r="H30" i="3"/>
  <c r="H27" i="3"/>
  <c r="H19" i="3"/>
  <c r="H166" i="3" l="1"/>
  <c r="H23" i="3"/>
  <c r="E13" i="3"/>
  <c r="D12" i="5"/>
  <c r="C50" i="9"/>
  <c r="C47" i="9"/>
  <c r="B10" i="9"/>
  <c r="B47" i="9" s="1"/>
  <c r="D11" i="5" l="1"/>
  <c r="F12" i="5"/>
  <c r="E12" i="5"/>
  <c r="D30" i="9"/>
  <c r="E183" i="3"/>
  <c r="G134" i="3"/>
  <c r="G157" i="3"/>
  <c r="H171" i="3"/>
  <c r="I178" i="3"/>
  <c r="I166" i="3"/>
  <c r="G183" i="3"/>
  <c r="G141" i="3"/>
  <c r="G152" i="3"/>
  <c r="E150" i="3"/>
  <c r="E147" i="3" s="1"/>
  <c r="G150" i="3"/>
  <c r="G147" i="3" s="1"/>
  <c r="E134" i="3"/>
  <c r="I157" i="3" l="1"/>
  <c r="E11" i="5"/>
  <c r="F11" i="5"/>
  <c r="I126" i="3"/>
  <c r="H126" i="3"/>
  <c r="H150" i="3"/>
  <c r="I150" i="3"/>
  <c r="I141" i="3"/>
  <c r="H141" i="3"/>
  <c r="H183" i="3"/>
  <c r="I183" i="3"/>
  <c r="I171" i="3"/>
  <c r="H134" i="3"/>
  <c r="I134" i="3"/>
  <c r="F10" i="9"/>
  <c r="E10" i="9"/>
  <c r="F30" i="9"/>
  <c r="E30" i="9"/>
  <c r="E118" i="3"/>
  <c r="G159" i="3"/>
  <c r="G154" i="3" s="1"/>
  <c r="E162" i="3"/>
  <c r="E161" i="3" s="1"/>
  <c r="G162" i="3"/>
  <c r="G118" i="3"/>
  <c r="I118" i="3" l="1"/>
  <c r="H118" i="3"/>
  <c r="I159" i="3"/>
  <c r="H162" i="3"/>
  <c r="I162" i="3"/>
  <c r="F47" i="9"/>
  <c r="E47" i="9"/>
  <c r="E88" i="3"/>
  <c r="G88" i="3"/>
  <c r="G74" i="3"/>
  <c r="E74" i="3"/>
  <c r="G52" i="3"/>
  <c r="I52" i="3" s="1"/>
  <c r="I154" i="3" l="1"/>
  <c r="H154" i="3"/>
  <c r="H113" i="3"/>
  <c r="I113" i="3"/>
  <c r="H88" i="3"/>
  <c r="I88" i="3"/>
  <c r="I68" i="3"/>
  <c r="H74" i="3"/>
  <c r="I74" i="3"/>
  <c r="G67" i="3"/>
  <c r="E67" i="3"/>
  <c r="H67" i="3" l="1"/>
  <c r="I67" i="3"/>
  <c r="H68" i="3"/>
  <c r="G64" i="3"/>
  <c r="I64" i="3" s="1"/>
  <c r="G58" i="3"/>
  <c r="G51" i="3" l="1"/>
  <c r="H58" i="3"/>
  <c r="I58" i="3"/>
  <c r="I147" i="3"/>
  <c r="H147" i="3"/>
  <c r="G42" i="3"/>
  <c r="I42" i="3" s="1"/>
  <c r="G37" i="3"/>
  <c r="G34" i="3"/>
  <c r="G32" i="3"/>
  <c r="G29" i="3"/>
  <c r="G18" i="3"/>
  <c r="G21" i="3"/>
  <c r="G26" i="3"/>
  <c r="E37" i="3"/>
  <c r="I34" i="3" l="1"/>
  <c r="I14" i="3"/>
  <c r="I39" i="3"/>
  <c r="H39" i="3"/>
  <c r="I32" i="3"/>
  <c r="I26" i="3"/>
  <c r="I29" i="3"/>
  <c r="H29" i="3"/>
  <c r="H37" i="3"/>
  <c r="I37" i="3"/>
  <c r="I18" i="3"/>
  <c r="I51" i="3"/>
  <c r="G13" i="3"/>
  <c r="E36" i="3"/>
  <c r="E32" i="3"/>
  <c r="H32" i="3" s="1"/>
  <c r="E34" i="3"/>
  <c r="H34" i="3" s="1"/>
  <c r="E29" i="3"/>
  <c r="E26" i="3"/>
  <c r="H26" i="3" s="1"/>
  <c r="H18" i="3"/>
  <c r="H14" i="3"/>
  <c r="I13" i="3" l="1"/>
  <c r="H13" i="3"/>
  <c r="E229" i="8"/>
  <c r="H229" i="8" s="1"/>
  <c r="E219" i="8"/>
  <c r="H219" i="8" s="1"/>
  <c r="E106" i="8"/>
  <c r="E105" i="8" s="1"/>
  <c r="G128" i="8"/>
  <c r="G127" i="8" s="1"/>
  <c r="I216" i="8"/>
  <c r="I209" i="8"/>
  <c r="E198" i="8"/>
  <c r="I192" i="8"/>
  <c r="G185" i="8"/>
  <c r="E157" i="8"/>
  <c r="E162" i="8"/>
  <c r="E205" i="8"/>
  <c r="H205" i="8" s="1"/>
  <c r="E175" i="8"/>
  <c r="E169" i="8"/>
  <c r="E168" i="8" s="1"/>
  <c r="G179" i="8"/>
  <c r="I179" i="8" s="1"/>
  <c r="G175" i="8"/>
  <c r="E225" i="8"/>
  <c r="G225" i="8"/>
  <c r="I225" i="8" s="1"/>
  <c r="G169" i="8"/>
  <c r="G162" i="8"/>
  <c r="G151" i="8"/>
  <c r="G154" i="8"/>
  <c r="I154" i="8" s="1"/>
  <c r="E151" i="8"/>
  <c r="E133" i="8"/>
  <c r="E132" i="8" s="1"/>
  <c r="G133" i="8"/>
  <c r="E139" i="8"/>
  <c r="G139" i="8"/>
  <c r="I139" i="8" s="1"/>
  <c r="E228" i="8"/>
  <c r="G123" i="8"/>
  <c r="G105" i="8"/>
  <c r="G13" i="8"/>
  <c r="I13" i="8" s="1"/>
  <c r="I86" i="8"/>
  <c r="E104" i="8" l="1"/>
  <c r="H105" i="8"/>
  <c r="I105" i="8"/>
  <c r="H209" i="8"/>
  <c r="I151" i="8"/>
  <c r="H162" i="8"/>
  <c r="I162" i="8"/>
  <c r="I157" i="8"/>
  <c r="H157" i="8"/>
  <c r="I175" i="8"/>
  <c r="H175" i="8"/>
  <c r="H185" i="8"/>
  <c r="I185" i="8"/>
  <c r="I198" i="8"/>
  <c r="H198" i="8"/>
  <c r="G132" i="8"/>
  <c r="I133" i="8"/>
  <c r="H133" i="8"/>
  <c r="H106" i="8"/>
  <c r="I106" i="8"/>
  <c r="G122" i="8"/>
  <c r="H123" i="8"/>
  <c r="I123" i="8"/>
  <c r="H169" i="8"/>
  <c r="I169" i="8"/>
  <c r="H225" i="8"/>
  <c r="E216" i="8"/>
  <c r="H216" i="8" s="1"/>
  <c r="E156" i="8"/>
  <c r="E146" i="8" s="1"/>
  <c r="G156" i="8"/>
  <c r="I156" i="8" l="1"/>
  <c r="H156" i="8"/>
  <c r="I132" i="8"/>
  <c r="H132" i="8"/>
  <c r="G65" i="8"/>
  <c r="I65" i="8" s="1"/>
  <c r="G69" i="8"/>
  <c r="E48" i="8"/>
  <c r="G48" i="8"/>
  <c r="G44" i="8"/>
  <c r="G21" i="8"/>
  <c r="E20" i="8"/>
  <c r="H44" i="8" l="1"/>
  <c r="I44" i="8"/>
  <c r="I21" i="8"/>
  <c r="H21" i="8"/>
  <c r="I48" i="8"/>
  <c r="H48" i="8"/>
  <c r="G20" i="8"/>
  <c r="I20" i="8" l="1"/>
  <c r="H20" i="8"/>
  <c r="E150" i="8"/>
  <c r="B50" i="9"/>
  <c r="E47" i="8"/>
  <c r="G64" i="8"/>
  <c r="E64" i="8"/>
  <c r="E85" i="8"/>
  <c r="G168" i="8"/>
  <c r="G181" i="8"/>
  <c r="E181" i="8"/>
  <c r="G184" i="8"/>
  <c r="E184" i="8"/>
  <c r="G191" i="8"/>
  <c r="I191" i="8" s="1"/>
  <c r="E197" i="8"/>
  <c r="G204" i="8"/>
  <c r="E204" i="8"/>
  <c r="E208" i="8"/>
  <c r="E51" i="3"/>
  <c r="H51" i="3" s="1"/>
  <c r="G224" i="8"/>
  <c r="G201" i="8"/>
  <c r="G178" i="8"/>
  <c r="I178" i="8" s="1"/>
  <c r="G174" i="8"/>
  <c r="G92" i="8"/>
  <c r="G91" i="8" s="1"/>
  <c r="G76" i="8"/>
  <c r="G60" i="8"/>
  <c r="G57" i="8"/>
  <c r="G56" i="8" s="1"/>
  <c r="G52" i="8"/>
  <c r="G51" i="8" s="1"/>
  <c r="G12" i="8"/>
  <c r="G223" i="8" l="1"/>
  <c r="I223" i="8" s="1"/>
  <c r="I224" i="8"/>
  <c r="G203" i="8"/>
  <c r="I204" i="8"/>
  <c r="H204" i="8"/>
  <c r="G167" i="8"/>
  <c r="H168" i="8"/>
  <c r="I168" i="8"/>
  <c r="G11" i="8"/>
  <c r="I12" i="8"/>
  <c r="G63" i="8"/>
  <c r="I63" i="8" s="1"/>
  <c r="I64" i="8"/>
  <c r="G59" i="8"/>
  <c r="I59" i="8" s="1"/>
  <c r="I60" i="8"/>
  <c r="H184" i="8"/>
  <c r="I184" i="8"/>
  <c r="G75" i="8"/>
  <c r="I76" i="8"/>
  <c r="G173" i="8"/>
  <c r="I174" i="8"/>
  <c r="D50" i="9"/>
  <c r="G177" i="8"/>
  <c r="I177" i="8" s="1"/>
  <c r="E63" i="8"/>
  <c r="G10" i="8" l="1"/>
  <c r="I11" i="8"/>
  <c r="I75" i="8"/>
  <c r="I203" i="8"/>
  <c r="I173" i="8"/>
  <c r="I167" i="8"/>
  <c r="D51" i="9"/>
  <c r="D53" i="9" s="1"/>
  <c r="F50" i="9"/>
  <c r="E50" i="9"/>
  <c r="B53" i="9"/>
  <c r="E25" i="3"/>
  <c r="G161" i="3"/>
  <c r="E227" i="8"/>
  <c r="G36" i="3"/>
  <c r="G28" i="3"/>
  <c r="I55" i="8" l="1"/>
  <c r="G9" i="8"/>
  <c r="I10" i="8"/>
  <c r="H36" i="3"/>
  <c r="I36" i="3"/>
  <c r="G50" i="3"/>
  <c r="I161" i="3"/>
  <c r="H161" i="3"/>
  <c r="I28" i="3"/>
  <c r="G165" i="3"/>
  <c r="G164" i="3" s="1"/>
  <c r="E165" i="3"/>
  <c r="E164" i="3" s="1"/>
  <c r="I9" i="8" l="1"/>
  <c r="H165" i="3"/>
  <c r="I165" i="3"/>
  <c r="I50" i="3"/>
  <c r="H164" i="3" l="1"/>
  <c r="I164" i="3"/>
  <c r="E224" i="8"/>
  <c r="E223" i="8" l="1"/>
  <c r="H223" i="8" s="1"/>
  <c r="H224" i="8"/>
  <c r="H14" i="1"/>
  <c r="G25" i="3"/>
  <c r="H25" i="3" l="1"/>
  <c r="I25" i="3"/>
  <c r="G14" i="1"/>
  <c r="J14" i="1" s="1"/>
  <c r="G13" i="1"/>
  <c r="G31" i="3"/>
  <c r="G12" i="1" l="1"/>
  <c r="I31" i="3"/>
  <c r="G12" i="3"/>
  <c r="H13" i="1"/>
  <c r="G49" i="3"/>
  <c r="F197" i="3"/>
  <c r="H12" i="1" l="1"/>
  <c r="J13" i="1"/>
  <c r="I49" i="3"/>
  <c r="H10" i="1"/>
  <c r="H9" i="1" s="1"/>
  <c r="I12" i="3"/>
  <c r="G11" i="3"/>
  <c r="G197" i="3"/>
  <c r="F196" i="3"/>
  <c r="F198" i="3" s="1"/>
  <c r="G10" i="1"/>
  <c r="G9" i="1" s="1"/>
  <c r="G15" i="1" s="1"/>
  <c r="H15" i="1" l="1"/>
  <c r="J9" i="1"/>
  <c r="I197" i="3"/>
  <c r="I11" i="3"/>
  <c r="J10" i="1"/>
  <c r="J12" i="1"/>
  <c r="G196" i="3"/>
  <c r="F14" i="1"/>
  <c r="I14" i="1" s="1"/>
  <c r="E50" i="3"/>
  <c r="E31" i="3"/>
  <c r="H31" i="3" s="1"/>
  <c r="E28" i="3"/>
  <c r="H28" i="3" s="1"/>
  <c r="I196" i="3" l="1"/>
  <c r="F13" i="1"/>
  <c r="H50" i="3"/>
  <c r="H29" i="1"/>
  <c r="J15" i="1"/>
  <c r="E12" i="3"/>
  <c r="G198" i="3"/>
  <c r="I198" i="3" l="1"/>
  <c r="G203" i="3"/>
  <c r="F10" i="1"/>
  <c r="H12" i="3"/>
  <c r="J29" i="1"/>
  <c r="F12" i="1"/>
  <c r="I12" i="1" s="1"/>
  <c r="I13" i="1"/>
  <c r="E11" i="3"/>
  <c r="H11" i="3" s="1"/>
  <c r="E49" i="3"/>
  <c r="F9" i="1" l="1"/>
  <c r="I9" i="1" s="1"/>
  <c r="I10" i="1"/>
  <c r="E197" i="3"/>
  <c r="H197" i="3" s="1"/>
  <c r="H49" i="3"/>
  <c r="E196" i="3"/>
  <c r="H196" i="3" s="1"/>
  <c r="E60" i="8"/>
  <c r="E59" i="8" s="1"/>
  <c r="F15" i="1" l="1"/>
  <c r="F29" i="1" s="1"/>
  <c r="I29" i="1" s="1"/>
  <c r="E198" i="3"/>
  <c r="H198" i="3" s="1"/>
  <c r="E215" i="8"/>
  <c r="E207" i="8"/>
  <c r="E203" i="8"/>
  <c r="H203" i="8" s="1"/>
  <c r="E201" i="8"/>
  <c r="E174" i="8"/>
  <c r="E167" i="8"/>
  <c r="H167" i="8" s="1"/>
  <c r="E92" i="8"/>
  <c r="E91" i="8" s="1"/>
  <c r="E84" i="8" s="1"/>
  <c r="E76" i="8"/>
  <c r="E75" i="8" s="1"/>
  <c r="E57" i="8"/>
  <c r="E56" i="8" s="1"/>
  <c r="E55" i="8" s="1"/>
  <c r="E52" i="8"/>
  <c r="E51" i="8" s="1"/>
  <c r="E18" i="8" s="1"/>
  <c r="E46" i="8"/>
  <c r="E19" i="8"/>
  <c r="E12" i="8"/>
  <c r="E11" i="8" s="1"/>
  <c r="E10" i="8" s="1"/>
  <c r="E9" i="8" s="1"/>
  <c r="H75" i="8" l="1"/>
  <c r="H76" i="8"/>
  <c r="E173" i="8"/>
  <c r="H173" i="8" s="1"/>
  <c r="H174" i="8"/>
  <c r="I15" i="1"/>
  <c r="E203" i="3"/>
  <c r="H203" i="3" s="1"/>
  <c r="E183" i="8"/>
  <c r="E83" i="8"/>
  <c r="E17" i="8"/>
  <c r="E177" i="8"/>
  <c r="H55" i="8" l="1"/>
  <c r="E54" i="8"/>
  <c r="E103" i="8"/>
  <c r="E102" i="8" s="1"/>
  <c r="E101" i="8" s="1"/>
  <c r="E8" i="8" l="1"/>
  <c r="E7" i="8" s="1"/>
  <c r="E16" i="8"/>
  <c r="G215" i="8" l="1"/>
  <c r="G47" i="8"/>
  <c r="G208" i="8"/>
  <c r="G85" i="8"/>
  <c r="I85" i="8" s="1"/>
  <c r="G228" i="8"/>
  <c r="G197" i="8"/>
  <c r="G19" i="8"/>
  <c r="G183" i="8" l="1"/>
  <c r="I197" i="8"/>
  <c r="H197" i="8"/>
  <c r="G227" i="8"/>
  <c r="H228" i="8"/>
  <c r="I228" i="8"/>
  <c r="G46" i="8"/>
  <c r="H47" i="8"/>
  <c r="I47" i="8"/>
  <c r="I19" i="8"/>
  <c r="H19" i="8"/>
  <c r="G207" i="8"/>
  <c r="I208" i="8"/>
  <c r="H208" i="8"/>
  <c r="I215" i="8"/>
  <c r="H215" i="8"/>
  <c r="G84" i="8"/>
  <c r="G150" i="8"/>
  <c r="G146" i="8" s="1"/>
  <c r="G103" i="8" s="1"/>
  <c r="I146" i="8" l="1"/>
  <c r="H146" i="8"/>
  <c r="H46" i="8"/>
  <c r="I46" i="8"/>
  <c r="I150" i="8"/>
  <c r="G83" i="8"/>
  <c r="I84" i="8"/>
  <c r="H227" i="8"/>
  <c r="I227" i="8"/>
  <c r="G18" i="8"/>
  <c r="I183" i="8"/>
  <c r="H183" i="8"/>
  <c r="I207" i="8"/>
  <c r="H207" i="8"/>
  <c r="G104" i="8"/>
  <c r="H104" i="8" s="1"/>
  <c r="H122" i="8"/>
  <c r="I122" i="8"/>
  <c r="G79" i="8" l="1"/>
  <c r="I103" i="8"/>
  <c r="G17" i="8"/>
  <c r="I18" i="8"/>
  <c r="H18" i="8"/>
  <c r="I104" i="8"/>
  <c r="I83" i="8"/>
  <c r="I54" i="8" l="1"/>
  <c r="H54" i="8"/>
  <c r="I17" i="8"/>
  <c r="H17" i="8"/>
  <c r="H103" i="8"/>
  <c r="G102" i="8"/>
  <c r="I102" i="8" l="1"/>
  <c r="G101" i="8"/>
  <c r="H102" i="8"/>
  <c r="I16" i="8"/>
  <c r="G8" i="8"/>
  <c r="H16" i="8"/>
  <c r="I8" i="8" l="1"/>
  <c r="H8" i="8"/>
  <c r="G7" i="8"/>
  <c r="H101" i="8"/>
  <c r="I101" i="8"/>
  <c r="I7" i="8" l="1"/>
  <c r="H7" i="8"/>
</calcChain>
</file>

<file path=xl/sharedStrings.xml><?xml version="1.0" encoding="utf-8"?>
<sst xmlns="http://schemas.openxmlformats.org/spreadsheetml/2006/main" count="767" uniqueCount="332">
  <si>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</si>
  <si>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</si>
  <si>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</si>
  <si>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</si>
  <si>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</si>
  <si>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</si>
  <si>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</si>
  <si>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</si>
  <si>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</si>
  <si>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</si>
  <si>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</si>
  <si>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</si>
  <si>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</si>
  <si>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</si>
  <si>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</si>
  <si>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</si>
  <si>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</si>
  <si>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</si>
  <si>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</si>
  <si>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</si>
  <si>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</si>
  <si>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</si>
  <si>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</si>
  <si>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</si>
  <si>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</si>
  <si>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</si>
  <si>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</si>
  <si>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</si>
  <si>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</si>
  <si>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</si>
  <si>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</si>
  <si>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</si>
  <si>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</si>
  <si>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</si>
  <si>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</si>
  <si>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</si>
  <si>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</si>
  <si>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</si>
  <si>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</si>
  <si>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Aktivnost A 100002</t>
  </si>
  <si>
    <t>Tekuće investicijsko održavanje-minimalni standard</t>
  </si>
  <si>
    <t>Tekući projekt T100002</t>
  </si>
  <si>
    <t>Županijska stručna vijeća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</si>
  <si>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</si>
  <si>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</si>
  <si>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</si>
  <si>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</si>
  <si>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</si>
  <si>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</si>
  <si>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</si>
  <si>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</si>
  <si>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</si>
  <si>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Izvor financiranja 5.Ž</t>
  </si>
  <si>
    <t>Pomoći - višak prihoda SŠ</t>
  </si>
  <si>
    <t>Administrativno, tehničko i stručno osoblje</t>
  </si>
  <si>
    <t>Izvor financiranja 1.1.</t>
  </si>
  <si>
    <t>Plaće za redovan rad</t>
  </si>
  <si>
    <t>Izvor 5.L</t>
  </si>
  <si>
    <t>Pomoći-SŠ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</si>
  <si>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</si>
  <si>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</si>
  <si>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</si>
  <si>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</si>
  <si>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</si>
  <si>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</si>
  <si>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</si>
  <si>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</si>
  <si>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</si>
  <si>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</si>
  <si>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</si>
  <si>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Program 1002</t>
  </si>
  <si>
    <t>KAPITALNO ULAGANJE</t>
  </si>
  <si>
    <t>Tekući projekt T100009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</si>
  <si>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</si>
  <si>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</si>
  <si>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</si>
  <si>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</si>
  <si>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</si>
  <si>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Hrvatski zavod za zapošljavanje-HZZ</t>
  </si>
  <si>
    <t>Pomoći- Višak prihoda SŠ</t>
  </si>
  <si>
    <t>Izvor financiranja 7.4</t>
  </si>
  <si>
    <t>Prihodi od prodaje ili zamjene nefinancijske imovine-SŠ</t>
  </si>
  <si>
    <t>Priprema učenika za Državnu maturu</t>
  </si>
  <si>
    <t>Međunarodna suradnja</t>
  </si>
  <si>
    <t>Izvor financiranja 5.S.</t>
  </si>
  <si>
    <t>Izvor financiranja 5.L.</t>
  </si>
  <si>
    <t>EU Pomoći- SŠ</t>
  </si>
  <si>
    <t>Regionalni centar kompetentnosti u strukovnom obrazovanju u strojarstvu</t>
  </si>
  <si>
    <t>Dodatna ulaganja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</si>
  <si>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</si>
  <si>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</si>
  <si>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</si>
  <si>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</si>
  <si>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</si>
  <si>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</si>
  <si>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</si>
  <si>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</si>
  <si>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</si>
  <si>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</si>
  <si>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POTICANJE KORIŠTENJA SREDSTAVA IZ EU</t>
  </si>
  <si>
    <t>Tekući projekt T100011</t>
  </si>
  <si>
    <t>Nova školska shema voća i povrća te mlijeka…</t>
  </si>
  <si>
    <t>Ministarstvo poljoprivrede</t>
  </si>
  <si>
    <t xml:space="preserve">UKUPNO </t>
  </si>
  <si>
    <t>PROGRAMI IZVAN ŽUP. PRORAČUNA</t>
  </si>
  <si>
    <t>Prihodi za posebne namjene -SŠ</t>
  </si>
  <si>
    <t>Izvor financiranja 5.Đ.</t>
  </si>
  <si>
    <t>5.S</t>
  </si>
  <si>
    <t>5.L</t>
  </si>
  <si>
    <t>Prihodi od imovine</t>
  </si>
  <si>
    <t>3.4.</t>
  </si>
  <si>
    <t>Prihodi od upravnih iadministrativnih pristojbi, pristojbi po posebnim propisima i naknadama</t>
  </si>
  <si>
    <t>4.M</t>
  </si>
  <si>
    <t>Prihodi od prodaje proizvoda i robe te pruženih usluga, prihodi od donacija te povrati po protestiranim jamstvima</t>
  </si>
  <si>
    <t>6.4.</t>
  </si>
  <si>
    <t>4.2.</t>
  </si>
  <si>
    <t>1.1.</t>
  </si>
  <si>
    <t>5.Đ</t>
  </si>
  <si>
    <t>4.M.</t>
  </si>
  <si>
    <t>5.S.</t>
  </si>
  <si>
    <t>5.Ž</t>
  </si>
  <si>
    <t>Financijski rashodi</t>
  </si>
  <si>
    <t>5.L.</t>
  </si>
  <si>
    <t>Naknade građanima i kućanstvima na temelju osiguranja i druge naknade</t>
  </si>
  <si>
    <t>5.Đ.</t>
  </si>
  <si>
    <t>096 Dodatne usluge u obrazovanju</t>
  </si>
  <si>
    <t>098 Usluge obrazovanja koje nisu drugdje svrstane</t>
  </si>
  <si>
    <t>Ukupni prihodi</t>
  </si>
  <si>
    <t>Ukupni rashodi</t>
  </si>
  <si>
    <t>Razlika</t>
  </si>
  <si>
    <t>Tekući projekt T100022</t>
  </si>
  <si>
    <t>REKAPITULACIJA</t>
  </si>
  <si>
    <t>Tekući projekt T100021</t>
  </si>
  <si>
    <t>Tekući projekt T100020</t>
  </si>
  <si>
    <t>Tekući projekt T100012</t>
  </si>
  <si>
    <t>Tekući projekt T100008</t>
  </si>
  <si>
    <t>Tekući projekt T100006</t>
  </si>
  <si>
    <t>Školsko športsko društvo</t>
  </si>
  <si>
    <t>097 Istraživanje i razvoj obrazovanja</t>
  </si>
  <si>
    <t>Izvor financiranja 5.?.</t>
  </si>
  <si>
    <t>Tekuće investicijsko održavanjeu školstvu</t>
  </si>
  <si>
    <t>Aktivnost A 10001</t>
  </si>
  <si>
    <t>TEKUĆE I INVESTICIJSKO ODRŽAVANJE U ŠKOLSTVU</t>
  </si>
  <si>
    <t xml:space="preserve">ŽUPANIJA </t>
  </si>
  <si>
    <t>Tekući projekt T100023</t>
  </si>
  <si>
    <t>Ostali rashodi</t>
  </si>
  <si>
    <t>Ostale tekuće donacije</t>
  </si>
  <si>
    <t>5.Ž.</t>
  </si>
  <si>
    <t>5.?.</t>
  </si>
  <si>
    <t>HZZ ( Mjera pripravništva )</t>
  </si>
  <si>
    <t>Opskrba besplatnim zalihama menstrualnih higijenskih potrepština</t>
  </si>
  <si>
    <t>raspoloživ iznos u idućem razdoblju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</si>
  <si>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</si>
  <si>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</si>
  <si>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</si>
  <si>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</si>
  <si>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</si>
  <si>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</si>
  <si>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</si>
  <si>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C) PRENESENI VIŠAK ILI PRENESENI MANJAK</t>
  </si>
  <si>
    <t>D)  VIŠEGODIŠNJI PLAN URAVNOTEŽENJA</t>
  </si>
  <si>
    <t>VIŠAK / MANJAK+NETO FINANCIRANJE</t>
  </si>
  <si>
    <t>Plan 2024.</t>
  </si>
  <si>
    <t>Opći prihodi i primici /   5.T MZO- ESF III</t>
  </si>
  <si>
    <t>EU Pomoći- SŠ / preneseni višak</t>
  </si>
  <si>
    <t>Tekući projekt T100058</t>
  </si>
  <si>
    <t>UKUPAN DONOS VIŠKA / MANJKA IZ PRETHODNE(IH) GODINE</t>
  </si>
  <si>
    <t>1.1. Opći prihodi i primici</t>
  </si>
  <si>
    <t>4.2. Decentralizirana sredstva</t>
  </si>
  <si>
    <t>4.M Prihodi za posebne namjene</t>
  </si>
  <si>
    <t>3.4. Vlastiti prihodi</t>
  </si>
  <si>
    <t>6.4. Donacije</t>
  </si>
  <si>
    <t>5.S Pomoći EU</t>
  </si>
  <si>
    <t>PRIHODI POSLOVANJA PREMA IZVORIMA FINANCIRANJA</t>
  </si>
  <si>
    <t>RASHODI POSLOVANJA PREMA IZVORIMA FINANCIRANJA</t>
  </si>
  <si>
    <t>5.Đ Ministarstvo poljoprivrede</t>
  </si>
  <si>
    <t>5.L. Pomoći SŠ</t>
  </si>
  <si>
    <t>5.?. HZZ, Mjera pripravništva</t>
  </si>
  <si>
    <t>UKUPNI PRIHODI</t>
  </si>
  <si>
    <t>5.S. Pomoći EU-preneseni višak 2023.</t>
  </si>
  <si>
    <t xml:space="preserve"> RAČUN PRIHODA I RASHODA </t>
  </si>
  <si>
    <t>Ostale donacije</t>
  </si>
  <si>
    <t>Naknade građanima i kućanstvima</t>
  </si>
  <si>
    <t>Rashodi za nabavu dugotrajne imovine</t>
  </si>
  <si>
    <t>Materijalnirashodi</t>
  </si>
  <si>
    <t>Dodatna ulaganja nanefinancijskoj imovini</t>
  </si>
  <si>
    <t>Rashodi za nabavu proizvedene dugotrajne imovine</t>
  </si>
  <si>
    <t xml:space="preserve">Naknade građanima i kućanstvima </t>
  </si>
  <si>
    <t>Šifra -iz županijskog prorač.</t>
  </si>
  <si>
    <t>Izvor financiranja 5.Ž.</t>
  </si>
  <si>
    <t>Pomoći-višak prihoda SŠ ( od HZZ-a)</t>
  </si>
  <si>
    <t>Rekapitulacija</t>
  </si>
  <si>
    <t xml:space="preserve">Rashodi </t>
  </si>
  <si>
    <t>Preneseni viškovi prethodnog razdoblja, izvor 5.S</t>
  </si>
  <si>
    <t>Preneseni viškovi prethodnog razdoblja, izvor 5.Ž.</t>
  </si>
  <si>
    <t>Izvršenje 2023.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</si>
  <si>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</si>
  <si>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</si>
  <si>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</si>
  <si>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</si>
  <si>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</si>
  <si>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</si>
  <si>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</si>
  <si>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</si>
  <si>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</si>
  <si>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</si>
  <si>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</si>
  <si>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</si>
  <si>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</si>
  <si>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</si>
  <si>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</si>
  <si>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</si>
  <si>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</si>
  <si>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</si>
  <si>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</si>
  <si>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</si>
  <si>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</si>
  <si>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</si>
  <si>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dije. za tekuće i inves.održavanje</t>
  </si>
  <si>
    <t>Usluge za tekuće i investic. održavanje</t>
  </si>
  <si>
    <t>Materijal i sirovine</t>
  </si>
  <si>
    <t>Ostali rashodi za zaposlene</t>
  </si>
  <si>
    <t>Doprinosi  za obvezno zdravstveno osiguranje</t>
  </si>
  <si>
    <t>Naknade za prijevoz, rad na terenu….</t>
  </si>
  <si>
    <t>Usluge tekućeg i investicijskog održavanja</t>
  </si>
  <si>
    <t>OstaIntelektualne i osobne usluge</t>
  </si>
  <si>
    <t>Uredska oprema i namještaj</t>
  </si>
  <si>
    <t>Oprema za održavanje i zaštitu</t>
  </si>
  <si>
    <t>Sportska i glazbena oprema</t>
  </si>
  <si>
    <t>Uređaji,strojevi i oprema za ostale namjene</t>
  </si>
  <si>
    <t xml:space="preserve">Knjige </t>
  </si>
  <si>
    <t>Uredski materija i ostali materijalni rashodi</t>
  </si>
  <si>
    <t>Materijal za tek.i investicijsko održavanje</t>
  </si>
  <si>
    <t>Tekuće i investicijsko održavanje</t>
  </si>
  <si>
    <t>Naknade građanima i kućanstvima u naravi</t>
  </si>
  <si>
    <t>Troškovi sudskih postupaka</t>
  </si>
  <si>
    <t>Zatezne kamate</t>
  </si>
  <si>
    <t>Naknade za rad predstavničkih i izvršnih tijela, povjerenstava i slično</t>
  </si>
  <si>
    <t>Komunikacijska oprema</t>
  </si>
  <si>
    <t>Uređaji, strojevi i oprema za ostale namjena</t>
  </si>
  <si>
    <t>Knjige</t>
  </si>
  <si>
    <t>Naknade troškova izvan radnog odnosa</t>
  </si>
  <si>
    <t>Tekuće pomoći temeljem sredstava EU</t>
  </si>
  <si>
    <t>Ostali  nespomenuti prihodi</t>
  </si>
  <si>
    <t>Prihodi od pruženih usluga</t>
  </si>
  <si>
    <t>Tekuće donacije</t>
  </si>
  <si>
    <t>Prihodi iz nadležnog proračuna za financiranje rashoda poslovanja</t>
  </si>
  <si>
    <t>Tekuće pomoći proračunskim korisnicima iz proračuna koji im nije nadležan</t>
  </si>
  <si>
    <t>Tekući prijenosi između proračunskih korisnika istog proračuna temeljem prijenosa EU sredstava</t>
  </si>
  <si>
    <t>Kamate na oročena sredsva i sredstva po viđenju</t>
  </si>
  <si>
    <t>Tekući prijenosi između proračunskih korisnika istog proračuna</t>
  </si>
  <si>
    <t>Doprinosi za zdravstveno osiguranje</t>
  </si>
  <si>
    <t>Doprinosi za obvezno zdravstveno osiguranje</t>
  </si>
  <si>
    <t>Pomoći -preneseni višak prihoda SŠ, pripravništvo</t>
  </si>
  <si>
    <t>Materijal i dijelovi za ivnvesticijsko održavanje</t>
  </si>
  <si>
    <t>Usluge telefona pošte i prijevoza</t>
  </si>
  <si>
    <t>Nagrade građanima i kućanstvima u naravi</t>
  </si>
  <si>
    <t>Sitni inventar</t>
  </si>
  <si>
    <t>Naknade za rad predstavničkih i izvršnih tjela, povjerenstava i sl.</t>
  </si>
  <si>
    <t>Uređaji strojevi i oprema za ostale namjene</t>
  </si>
  <si>
    <t>Preneseni viškovi prethodnih razdoblja, 3.4, vlastiti</t>
  </si>
  <si>
    <t>5=4/2*100</t>
  </si>
  <si>
    <t>6=4/3*100</t>
  </si>
  <si>
    <t>Indeks</t>
  </si>
  <si>
    <t>5=3/2</t>
  </si>
  <si>
    <t>4=3/1</t>
  </si>
  <si>
    <t>1</t>
  </si>
  <si>
    <t>2</t>
  </si>
  <si>
    <t>3</t>
  </si>
  <si>
    <t>5.Ž. Pomoći-preneseni višak prihoda SŠ ( HZZ )</t>
  </si>
  <si>
    <t xml:space="preserve">5.Ž. Pomoći- preneseni višak prihoda SŠ </t>
  </si>
  <si>
    <t>Napomena: zelenom bojom označeni su preneseni viškovi prethodnih godina prema izvorima</t>
  </si>
  <si>
    <t>Preneseni višak u 2023. god. ( ukupni )</t>
  </si>
  <si>
    <t>Izvršenje 31.12.2024.</t>
  </si>
  <si>
    <t>Kapitalne pomoći proračunskim korisnicima iz proračuna koji im nije nadležan</t>
  </si>
  <si>
    <t>HZZ, Mjera pripravništva</t>
  </si>
  <si>
    <t>Prihodi iz nadležnog proračuna za financiranje rashoda za nabavu nefinancijske imovine</t>
  </si>
  <si>
    <t>EU Pomoći- SŠ / EU Pomoći, pren. višak iz prethodne g.</t>
  </si>
  <si>
    <t>Izvršenje 31.12.2024..</t>
  </si>
  <si>
    <t>Izvor financiranja 6.4.</t>
  </si>
  <si>
    <t>Prsten potpore VI</t>
  </si>
  <si>
    <t>Tekući projekt T100040</t>
  </si>
  <si>
    <t>Stručno usavršavanje djelatnika u školstvu</t>
  </si>
  <si>
    <t>Dodatna ulaganja na građevinskim objektima</t>
  </si>
  <si>
    <t>Prenesen rezultat prethodnih razdoblja</t>
  </si>
  <si>
    <t>Financijski plan 2024.</t>
  </si>
  <si>
    <t>Doprinos za zapošlavanje ( iz prethodnih razd.)</t>
  </si>
  <si>
    <t>Tekući projekt T100053</t>
  </si>
  <si>
    <t>Prijevoz učenika s teškoćama</t>
  </si>
  <si>
    <t>Ukupno raspoloživo  ( prenosi se ) u iduće razdoblje</t>
  </si>
  <si>
    <t>IZVRŠENJE FINANCIJSKOG PLANA SREDNJE ŠKOLE IVAN ŠVEAR IVANIĆ GRAD
za razdoblje 01. siječnja -31 prosinca 2024.</t>
  </si>
  <si>
    <t>IZVRŠENJE FINANCIJSKOG PLANA SREDNJE ŠKOLE IVAN ŠVEAR IVANIĆ GRAD
za razdoblje 01. siječnja - 31. prosinca 2024.</t>
  </si>
  <si>
    <t>IZVJEŠĆE O IZVRŠENJU FINANCIJSKOG PLANA SREDNJE ŠKOLE IVAN ŠVEAR IVANIĆ GRAD ZA 2024. GODINU- 
ZA RAZDOBLJE OD 1. siječnja do 31. prosinca 2024.</t>
  </si>
  <si>
    <t>IZVJEŠĆE O IZVRŠENJU FINANCIJSKOG PLANA SREDNJE ŠKOLE IVAN ŠVEAR IVANIĆ GRAD ZA 2024. GODINU- 
ZA RAZDOBLJE OD 1.siječnja do 31. prosinca 2024.</t>
  </si>
  <si>
    <t>A. RAČUN PRIHODA I RASHODA PREMA EKONOMSKOJ KLASIFIKACIJI</t>
  </si>
  <si>
    <t>1.1</t>
  </si>
  <si>
    <t>Napomena: Oznake izvora su oznake iz županijske riznice</t>
  </si>
  <si>
    <t>Prihod 2024. godine</t>
  </si>
  <si>
    <t>Ukupno raspoloživo u 2024.</t>
  </si>
  <si>
    <t>Viškovi prethodne godine</t>
  </si>
  <si>
    <t>Rezultat poslovanja</t>
  </si>
  <si>
    <t>Pregled ukupnih prihoda i rashoda po izvorima financiranja-kontrolna tablica</t>
  </si>
  <si>
    <t>Brojčana oznaka i naziv izvora financiranja</t>
  </si>
  <si>
    <t>Prihodi</t>
  </si>
  <si>
    <t>Rashodi</t>
  </si>
  <si>
    <t>5.Ž Preneseni viškovi; Mjera pripravništva</t>
  </si>
  <si>
    <t>UKUPNO:</t>
  </si>
  <si>
    <t>Izvršenje 31.12.2023.</t>
  </si>
  <si>
    <t>za prijenos u naredna razdoblja</t>
  </si>
  <si>
    <t>Preneseni viškovi prihoda , valstiti, 3.4.</t>
  </si>
  <si>
    <t>Preneseni viškovi prihoda, Pomoći 5.L.</t>
  </si>
  <si>
    <t>Preneseni viškovi mjera pripravništva, 5.L</t>
  </si>
  <si>
    <t>Preneseni viškovi prihoda, Pomoći EU, 5.S.</t>
  </si>
  <si>
    <t>Ukupno viškovi preneseni</t>
  </si>
  <si>
    <t>Donacije, 6.4.</t>
  </si>
  <si>
    <t>POČETNO STANJE 1.1.2024.</t>
  </si>
  <si>
    <t>Naziv izvora</t>
  </si>
  <si>
    <t xml:space="preserve">VIŠAK </t>
  </si>
  <si>
    <t xml:space="preserve">MANJAK </t>
  </si>
  <si>
    <t>MANJAK</t>
  </si>
  <si>
    <t>RAZLIKA PRIHODA I RASHODA 2024.</t>
  </si>
  <si>
    <t>REZULTAT 31.12. 2024.</t>
  </si>
  <si>
    <t>PRIKAZ IZVRŠENJA PO IZVORIMA</t>
  </si>
  <si>
    <t>Vlastiti prihodi   3.4.</t>
  </si>
  <si>
    <t>Pomoći, državni p. 5.Ž.</t>
  </si>
  <si>
    <t>Pomoći, državni p. 5.L,</t>
  </si>
  <si>
    <t>Pomoći HZZ  5.Ž.</t>
  </si>
  <si>
    <t>Pomoći EU  5.S.</t>
  </si>
  <si>
    <t>Donacije  6.4.</t>
  </si>
  <si>
    <t>Ukupno prihodi</t>
  </si>
  <si>
    <t>Ukupno rashodi</t>
  </si>
  <si>
    <t>5.Ž. Pomoći SŠ preneseni višak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</si>
</sst>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u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8" fillId="3" borderId="1" xfId="0" applyFont="1" applyFill="1" applyBorder="1" applyAlignment="1">
      <alignment horizontal="left" vertical="center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16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49" fontId="7" fillId="2" borderId="3" xfId="0" quotePrefix="1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12" fillId="11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4" fontId="6" fillId="4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3" xfId="0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4" fontId="3" fillId="13" borderId="4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18" fillId="2" borderId="3" xfId="0" quotePrefix="1" applyNumberFormat="1" applyFont="1" applyFill="1" applyBorder="1" applyAlignment="1">
      <alignment horizontal="left" vertical="center"/>
    </xf>
    <xf numFmtId="0" fontId="14" fillId="2" borderId="3" xfId="0" quotePrefix="1" applyNumberFormat="1" applyFont="1" applyFill="1" applyBorder="1" applyAlignment="1">
      <alignment horizontal="left" vertical="center" wrapText="1"/>
    </xf>
    <xf numFmtId="0" fontId="18" fillId="2" borderId="3" xfId="0" quotePrefix="1" applyNumberFormat="1" applyFont="1" applyFill="1" applyBorder="1" applyAlignment="1">
      <alignment horizontal="left" vertical="center" wrapText="1"/>
    </xf>
    <xf numFmtId="0" fontId="19" fillId="6" borderId="3" xfId="0" applyNumberFormat="1" applyFont="1" applyFill="1" applyBorder="1" applyAlignment="1" applyProtection="1">
      <alignment horizontal="center" vertical="center" wrapText="1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4" fontId="19" fillId="6" borderId="4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 applyProtection="1">
      <alignment horizontal="left" vertical="center" wrapText="1"/>
    </xf>
    <xf numFmtId="0" fontId="19" fillId="12" borderId="3" xfId="0" applyNumberFormat="1" applyFont="1" applyFill="1" applyBorder="1" applyAlignment="1" applyProtection="1">
      <alignment horizontal="center" vertical="center" wrapText="1"/>
    </xf>
    <xf numFmtId="0" fontId="19" fillId="12" borderId="4" xfId="0" applyNumberFormat="1" applyFont="1" applyFill="1" applyBorder="1" applyAlignment="1" applyProtection="1">
      <alignment horizontal="center" vertical="center" wrapText="1"/>
    </xf>
    <xf numFmtId="4" fontId="19" fillId="12" borderId="4" xfId="0" applyNumberFormat="1" applyFont="1" applyFill="1" applyBorder="1" applyAlignment="1" applyProtection="1">
      <alignment horizontal="center" vertical="center" wrapText="1"/>
    </xf>
    <xf numFmtId="4" fontId="19" fillId="7" borderId="4" xfId="0" applyNumberFormat="1" applyFont="1" applyFill="1" applyBorder="1" applyAlignment="1">
      <alignment horizontal="right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0" fontId="18" fillId="5" borderId="3" xfId="0" applyNumberFormat="1" applyFont="1" applyFill="1" applyBorder="1" applyAlignment="1" applyProtection="1">
      <alignment horizontal="left" vertical="center" wrapText="1"/>
    </xf>
    <xf numFmtId="4" fontId="19" fillId="5" borderId="4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4" fontId="20" fillId="2" borderId="4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8" fillId="5" borderId="3" xfId="0" quotePrefix="1" applyNumberFormat="1" applyFont="1" applyFill="1" applyBorder="1" applyAlignment="1">
      <alignment horizontal="left" vertical="center"/>
    </xf>
    <xf numFmtId="0" fontId="14" fillId="5" borderId="3" xfId="0" quotePrefix="1" applyNumberFormat="1" applyFont="1" applyFill="1" applyBorder="1" applyAlignment="1">
      <alignment horizontal="left" vertical="center"/>
    </xf>
    <xf numFmtId="0" fontId="21" fillId="5" borderId="3" xfId="0" quotePrefix="1" applyNumberFormat="1" applyFont="1" applyFill="1" applyBorder="1" applyAlignment="1">
      <alignment horizontal="left" vertical="center"/>
    </xf>
    <xf numFmtId="0" fontId="18" fillId="5" borderId="3" xfId="0" quotePrefix="1" applyNumberFormat="1" applyFont="1" applyFill="1" applyBorder="1" applyAlignment="1">
      <alignment horizontal="left" vertical="center" wrapText="1"/>
    </xf>
    <xf numFmtId="16" fontId="14" fillId="2" borderId="3" xfId="0" quotePrefix="1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" fontId="19" fillId="6" borderId="3" xfId="0" applyNumberFormat="1" applyFont="1" applyFill="1" applyBorder="1" applyAlignment="1" applyProtection="1">
      <alignment horizontal="center" vertical="center" wrapText="1"/>
    </xf>
    <xf numFmtId="0" fontId="18" fillId="7" borderId="3" xfId="0" applyNumberFormat="1" applyFont="1" applyFill="1" applyBorder="1" applyAlignment="1" applyProtection="1">
      <alignment horizontal="left" vertical="center" wrapText="1"/>
    </xf>
    <xf numFmtId="4" fontId="14" fillId="5" borderId="4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16" fontId="18" fillId="2" borderId="3" xfId="0" quotePrefix="1" applyNumberFormat="1" applyFont="1" applyFill="1" applyBorder="1" applyAlignment="1">
      <alignment horizontal="left" vertical="center"/>
    </xf>
    <xf numFmtId="0" fontId="14" fillId="5" borderId="3" xfId="0" quotePrefix="1" applyNumberFormat="1" applyFont="1" applyFill="1" applyBorder="1" applyAlignment="1">
      <alignment horizontal="left" vertical="center" wrapText="1"/>
    </xf>
    <xf numFmtId="0" fontId="14" fillId="7" borderId="3" xfId="0" applyNumberFormat="1" applyFont="1" applyFill="1" applyBorder="1" applyAlignment="1">
      <alignment horizontal="left" vertical="center"/>
    </xf>
    <xf numFmtId="0" fontId="14" fillId="7" borderId="3" xfId="0" applyNumberFormat="1" applyFont="1" applyFill="1" applyBorder="1" applyAlignment="1" applyProtection="1">
      <alignment horizontal="left" vertical="center"/>
    </xf>
    <xf numFmtId="0" fontId="18" fillId="7" borderId="3" xfId="0" applyNumberFormat="1" applyFont="1" applyFill="1" applyBorder="1" applyAlignment="1" applyProtection="1">
      <alignment horizontal="left" vertical="center"/>
    </xf>
    <xf numFmtId="0" fontId="14" fillId="7" borderId="3" xfId="0" applyNumberFormat="1" applyFont="1" applyFill="1" applyBorder="1" applyAlignment="1" applyProtection="1">
      <alignment vertical="center" wrapText="1"/>
    </xf>
    <xf numFmtId="0" fontId="18" fillId="5" borderId="3" xfId="0" applyNumberFormat="1" applyFont="1" applyFill="1" applyBorder="1" applyAlignment="1" applyProtection="1">
      <alignment vertical="center" wrapText="1"/>
    </xf>
    <xf numFmtId="0" fontId="14" fillId="2" borderId="3" xfId="0" applyNumberFormat="1" applyFont="1" applyFill="1" applyBorder="1" applyAlignment="1" applyProtection="1">
      <alignment vertical="center" wrapText="1"/>
    </xf>
    <xf numFmtId="16" fontId="18" fillId="2" borderId="3" xfId="0" applyNumberFormat="1" applyFont="1" applyFill="1" applyBorder="1" applyAlignment="1" applyProtection="1">
      <alignment horizontal="left" vertical="center" wrapText="1"/>
    </xf>
    <xf numFmtId="1" fontId="22" fillId="6" borderId="3" xfId="0" applyNumberFormat="1" applyFont="1" applyFill="1" applyBorder="1" applyAlignment="1" applyProtection="1">
      <alignment horizontal="center" vertical="center" wrapText="1"/>
    </xf>
    <xf numFmtId="4" fontId="19" fillId="6" borderId="3" xfId="0" applyNumberFormat="1" applyFont="1" applyFill="1" applyBorder="1" applyAlignment="1" applyProtection="1">
      <alignment horizontal="left" vertical="center" wrapText="1"/>
    </xf>
    <xf numFmtId="4" fontId="14" fillId="7" borderId="3" xfId="0" applyNumberFormat="1" applyFont="1" applyFill="1" applyBorder="1" applyAlignment="1" applyProtection="1">
      <alignment horizontal="left" vertical="center" wrapText="1"/>
    </xf>
    <xf numFmtId="4" fontId="19" fillId="7" borderId="3" xfId="0" applyNumberFormat="1" applyFont="1" applyFill="1" applyBorder="1" applyAlignment="1">
      <alignment horizontal="center"/>
    </xf>
    <xf numFmtId="4" fontId="14" fillId="5" borderId="3" xfId="0" applyNumberFormat="1" applyFont="1" applyFill="1" applyBorder="1" applyAlignment="1" applyProtection="1">
      <alignment horizontal="left" vertical="center" wrapText="1"/>
    </xf>
    <xf numFmtId="4" fontId="14" fillId="5" borderId="3" xfId="0" applyNumberFormat="1" applyFont="1" applyFill="1" applyBorder="1" applyAlignment="1">
      <alignment horizontal="center"/>
    </xf>
    <xf numFmtId="4" fontId="14" fillId="2" borderId="3" xfId="0" quotePrefix="1" applyNumberFormat="1" applyFont="1" applyFill="1" applyBorder="1" applyAlignment="1">
      <alignment horizontal="left" vertical="center" wrapText="1"/>
    </xf>
    <xf numFmtId="4" fontId="19" fillId="12" borderId="3" xfId="0" applyNumberFormat="1" applyFont="1" applyFill="1" applyBorder="1" applyAlignment="1">
      <alignment horizontal="center"/>
    </xf>
    <xf numFmtId="4" fontId="19" fillId="2" borderId="3" xfId="0" applyNumberFormat="1" applyFont="1" applyFill="1" applyBorder="1" applyAlignment="1">
      <alignment horizontal="center"/>
    </xf>
    <xf numFmtId="4" fontId="14" fillId="2" borderId="3" xfId="0" quotePrefix="1" applyNumberFormat="1" applyFont="1" applyFill="1" applyBorder="1" applyAlignment="1">
      <alignment horizontal="left" vertical="center"/>
    </xf>
    <xf numFmtId="0" fontId="18" fillId="2" borderId="3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" fontId="20" fillId="12" borderId="4" xfId="0" applyNumberFormat="1" applyFont="1" applyFill="1" applyBorder="1" applyAlignment="1" applyProtection="1">
      <alignment horizontal="right" vertical="center" wrapText="1"/>
    </xf>
    <xf numFmtId="4" fontId="20" fillId="7" borderId="4" xfId="0" applyNumberFormat="1" applyFont="1" applyFill="1" applyBorder="1" applyAlignment="1" applyProtection="1">
      <alignment horizontal="right" vertical="center" wrapText="1"/>
    </xf>
    <xf numFmtId="4" fontId="20" fillId="7" borderId="4" xfId="0" applyNumberFormat="1" applyFont="1" applyFill="1" applyBorder="1" applyAlignment="1">
      <alignment horizontal="right"/>
    </xf>
    <xf numFmtId="4" fontId="20" fillId="5" borderId="4" xfId="0" applyNumberFormat="1" applyFont="1" applyFill="1" applyBorder="1" applyAlignment="1">
      <alignment horizontal="right"/>
    </xf>
    <xf numFmtId="4" fontId="18" fillId="5" borderId="4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49" fontId="6" fillId="6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9" fontId="7" fillId="13" borderId="3" xfId="0" quotePrefix="1" applyNumberFormat="1" applyFont="1" applyFill="1" applyBorder="1" applyAlignment="1">
      <alignment horizontal="left" vertical="center" wrapText="1"/>
    </xf>
    <xf numFmtId="49" fontId="7" fillId="14" borderId="3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24" fillId="0" borderId="3" xfId="0" applyNumberFormat="1" applyFont="1" applyBorder="1"/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4" fillId="2" borderId="0" xfId="0" applyFont="1" applyFill="1"/>
    <xf numFmtId="0" fontId="23" fillId="0" borderId="3" xfId="0" applyFont="1" applyBorder="1"/>
    <xf numFmtId="0" fontId="23" fillId="10" borderId="3" xfId="0" applyFont="1" applyFill="1" applyBorder="1"/>
    <xf numFmtId="0" fontId="18" fillId="14" borderId="3" xfId="0" applyFont="1" applyFill="1" applyBorder="1"/>
    <xf numFmtId="4" fontId="23" fillId="0" borderId="0" xfId="0" applyNumberFormat="1" applyFont="1"/>
    <xf numFmtId="4" fontId="23" fillId="0" borderId="0" xfId="0" applyNumberFormat="1" applyFont="1" applyAlignment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4" borderId="1" xfId="0" quotePrefix="1" applyNumberFormat="1" applyFont="1" applyFill="1" applyBorder="1" applyAlignment="1">
      <alignment horizontal="right"/>
    </xf>
    <xf numFmtId="4" fontId="3" fillId="4" borderId="3" xfId="0" quotePrefix="1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0" fontId="27" fillId="7" borderId="3" xfId="0" applyNumberFormat="1" applyFont="1" applyFill="1" applyBorder="1" applyAlignment="1" applyProtection="1">
      <alignment horizontal="center" vertical="center" wrapText="1"/>
    </xf>
    <xf numFmtId="0" fontId="21" fillId="7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>
      <alignment horizontal="left" vertical="center"/>
    </xf>
    <xf numFmtId="4" fontId="3" fillId="13" borderId="3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left" vertical="center" wrapText="1"/>
    </xf>
    <xf numFmtId="0" fontId="23" fillId="2" borderId="0" xfId="0" applyFont="1" applyFill="1" applyBorder="1"/>
    <xf numFmtId="49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12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23" fillId="14" borderId="3" xfId="0" applyNumberFormat="1" applyFont="1" applyFill="1" applyBorder="1"/>
    <xf numFmtId="0" fontId="23" fillId="14" borderId="3" xfId="0" applyFont="1" applyFill="1" applyBorder="1"/>
    <xf numFmtId="4" fontId="25" fillId="0" borderId="3" xfId="0" applyNumberFormat="1" applyFont="1" applyBorder="1"/>
    <xf numFmtId="4" fontId="23" fillId="0" borderId="3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4" fontId="24" fillId="0" borderId="4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20" fillId="2" borderId="3" xfId="0" applyNumberFormat="1" applyFont="1" applyFill="1" applyBorder="1" applyAlignment="1">
      <alignment horizontal="right"/>
    </xf>
    <xf numFmtId="2" fontId="23" fillId="0" borderId="3" xfId="0" applyNumberFormat="1" applyFont="1" applyBorder="1"/>
    <xf numFmtId="2" fontId="19" fillId="2" borderId="3" xfId="0" applyNumberFormat="1" applyFont="1" applyFill="1" applyBorder="1" applyAlignment="1">
      <alignment horizontal="right"/>
    </xf>
    <xf numFmtId="4" fontId="20" fillId="5" borderId="3" xfId="0" applyNumberFormat="1" applyFont="1" applyFill="1" applyBorder="1" applyAlignment="1">
      <alignment horizontal="right"/>
    </xf>
    <xf numFmtId="4" fontId="19" fillId="5" borderId="3" xfId="0" applyNumberFormat="1" applyFont="1" applyFill="1" applyBorder="1" applyAlignment="1">
      <alignment horizontal="right"/>
    </xf>
    <xf numFmtId="2" fontId="19" fillId="5" borderId="3" xfId="0" applyNumberFormat="1" applyFont="1" applyFill="1" applyBorder="1" applyAlignment="1">
      <alignment horizontal="right"/>
    </xf>
    <xf numFmtId="4" fontId="19" fillId="15" borderId="3" xfId="0" applyNumberFormat="1" applyFont="1" applyFill="1" applyBorder="1" applyAlignment="1">
      <alignment horizontal="center"/>
    </xf>
    <xf numFmtId="4" fontId="29" fillId="5" borderId="3" xfId="0" applyNumberFormat="1" applyFont="1" applyFill="1" applyBorder="1" applyAlignment="1">
      <alignment horizontal="center"/>
    </xf>
    <xf numFmtId="0" fontId="24" fillId="0" borderId="3" xfId="0" applyFont="1" applyBorder="1" applyAlignment="1">
      <alignment wrapText="1"/>
    </xf>
    <xf numFmtId="4" fontId="24" fillId="2" borderId="4" xfId="0" applyNumberFormat="1" applyFont="1" applyFill="1" applyBorder="1" applyAlignment="1">
      <alignment horizontal="right"/>
    </xf>
    <xf numFmtId="49" fontId="8" fillId="5" borderId="3" xfId="0" quotePrefix="1" applyNumberFormat="1" applyFont="1" applyFill="1" applyBorder="1" applyAlignment="1">
      <alignment horizontal="left" vertical="center" wrapText="1"/>
    </xf>
    <xf numFmtId="4" fontId="23" fillId="0" borderId="0" xfId="0" applyNumberFormat="1" applyFont="1" applyAlignment="1">
      <alignment vertical="center" wrapText="1"/>
    </xf>
    <xf numFmtId="49" fontId="18" fillId="2" borderId="3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Border="1"/>
    <xf numFmtId="4" fontId="20" fillId="2" borderId="0" xfId="0" applyNumberFormat="1" applyFont="1" applyFill="1" applyBorder="1" applyAlignment="1">
      <alignment horizontal="right"/>
    </xf>
    <xf numFmtId="4" fontId="23" fillId="0" borderId="3" xfId="0" applyNumberFormat="1" applyFont="1" applyBorder="1" applyAlignment="1">
      <alignment vertical="center" wrapText="1"/>
    </xf>
    <xf numFmtId="0" fontId="24" fillId="12" borderId="3" xfId="0" applyFont="1" applyFill="1" applyBorder="1" applyAlignment="1">
      <alignment wrapText="1"/>
    </xf>
    <xf numFmtId="4" fontId="6" fillId="12" borderId="3" xfId="0" applyNumberFormat="1" applyFont="1" applyFill="1" applyBorder="1" applyAlignment="1">
      <alignment horizontal="right"/>
    </xf>
    <xf numFmtId="4" fontId="23" fillId="14" borderId="1" xfId="0" applyNumberFormat="1" applyFont="1" applyFill="1" applyBorder="1"/>
    <xf numFmtId="4" fontId="23" fillId="14" borderId="4" xfId="0" applyNumberFormat="1" applyFont="1" applyFill="1" applyBorder="1"/>
    <xf numFmtId="4" fontId="6" fillId="10" borderId="6" xfId="0" applyNumberFormat="1" applyFont="1" applyFill="1" applyBorder="1" applyAlignment="1">
      <alignment horizontal="right"/>
    </xf>
    <xf numFmtId="4" fontId="23" fillId="14" borderId="7" xfId="0" applyNumberFormat="1" applyFont="1" applyFill="1" applyBorder="1"/>
    <xf numFmtId="4" fontId="23" fillId="14" borderId="5" xfId="0" applyNumberFormat="1" applyFont="1" applyFill="1" applyBorder="1"/>
    <xf numFmtId="4" fontId="6" fillId="13" borderId="3" xfId="0" applyNumberFormat="1" applyFont="1" applyFill="1" applyBorder="1" applyAlignment="1">
      <alignment horizontal="right"/>
    </xf>
    <xf numFmtId="0" fontId="7" fillId="13" borderId="2" xfId="0" applyNumberFormat="1" applyFont="1" applyFill="1" applyBorder="1" applyAlignment="1" applyProtection="1">
      <alignment vertical="center"/>
    </xf>
    <xf numFmtId="4" fontId="6" fillId="13" borderId="3" xfId="0" applyNumberFormat="1" applyFont="1" applyFill="1" applyBorder="1" applyAlignment="1" applyProtection="1">
      <alignment horizontal="right" wrapText="1"/>
    </xf>
    <xf numFmtId="0" fontId="7" fillId="13" borderId="3" xfId="0" applyNumberFormat="1" applyFont="1" applyFill="1" applyBorder="1" applyAlignment="1" applyProtection="1">
      <alignment vertical="center" wrapText="1"/>
    </xf>
    <xf numFmtId="4" fontId="6" fillId="13" borderId="1" xfId="0" quotePrefix="1" applyNumberFormat="1" applyFont="1" applyFill="1" applyBorder="1" applyAlignment="1">
      <alignment horizontal="right"/>
    </xf>
    <xf numFmtId="4" fontId="6" fillId="13" borderId="3" xfId="0" quotePrefix="1" applyNumberFormat="1" applyFont="1" applyFill="1" applyBorder="1" applyAlignment="1">
      <alignment horizontal="right"/>
    </xf>
    <xf numFmtId="4" fontId="3" fillId="13" borderId="1" xfId="0" quotePrefix="1" applyNumberFormat="1" applyFont="1" applyFill="1" applyBorder="1" applyAlignment="1">
      <alignment horizontal="right"/>
    </xf>
    <xf numFmtId="4" fontId="3" fillId="13" borderId="3" xfId="0" quotePrefix="1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49" fontId="17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16" fontId="30" fillId="2" borderId="3" xfId="0" applyNumberFormat="1" applyFont="1" applyFill="1" applyBorder="1" applyAlignment="1">
      <alignment horizontal="center" vertical="center" wrapText="1"/>
    </xf>
    <xf numFmtId="16" fontId="32" fillId="2" borderId="3" xfId="0" applyNumberFormat="1" applyFont="1" applyFill="1" applyBorder="1" applyAlignment="1">
      <alignment horizontal="left" vertical="center" wrapText="1"/>
    </xf>
    <xf numFmtId="4" fontId="31" fillId="2" borderId="4" xfId="0" applyNumberFormat="1" applyFont="1" applyFill="1" applyBorder="1" applyAlignment="1">
      <alignment horizontal="right"/>
    </xf>
    <xf numFmtId="4" fontId="33" fillId="2" borderId="4" xfId="0" applyNumberFormat="1" applyFont="1" applyFill="1" applyBorder="1" applyAlignment="1">
      <alignment horizontal="right"/>
    </xf>
    <xf numFmtId="49" fontId="30" fillId="2" borderId="3" xfId="0" quotePrefix="1" applyNumberFormat="1" applyFont="1" applyFill="1" applyBorder="1" applyAlignment="1">
      <alignment horizontal="center" vertical="center" wrapText="1"/>
    </xf>
    <xf numFmtId="49" fontId="32" fillId="2" borderId="3" xfId="0" quotePrefix="1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3" fontId="20" fillId="2" borderId="3" xfId="0" applyNumberFormat="1" applyFont="1" applyFill="1" applyBorder="1" applyAlignment="1">
      <alignment horizontal="right"/>
    </xf>
    <xf numFmtId="0" fontId="34" fillId="13" borderId="3" xfId="0" applyFont="1" applyFill="1" applyBorder="1" applyAlignment="1">
      <alignment horizontal="left"/>
    </xf>
    <xf numFmtId="4" fontId="35" fillId="0" borderId="3" xfId="0" applyNumberFormat="1" applyFont="1" applyBorder="1"/>
    <xf numFmtId="4" fontId="34" fillId="13" borderId="3" xfId="0" applyNumberFormat="1" applyFont="1" applyFill="1" applyBorder="1"/>
    <xf numFmtId="0" fontId="18" fillId="14" borderId="3" xfId="0" applyFont="1" applyFill="1" applyBorder="1" applyAlignment="1">
      <alignment wrapText="1"/>
    </xf>
    <xf numFmtId="4" fontId="25" fillId="14" borderId="3" xfId="0" applyNumberFormat="1" applyFont="1" applyFill="1" applyBorder="1"/>
    <xf numFmtId="0" fontId="0" fillId="13" borderId="8" xfId="0" applyFill="1" applyBorder="1"/>
    <xf numFmtId="4" fontId="0" fillId="13" borderId="9" xfId="0" applyNumberFormat="1" applyFill="1" applyBorder="1"/>
    <xf numFmtId="0" fontId="0" fillId="13" borderId="9" xfId="0" applyFill="1" applyBorder="1"/>
    <xf numFmtId="0" fontId="0" fillId="13" borderId="10" xfId="0" applyFill="1" applyBorder="1"/>
    <xf numFmtId="4" fontId="35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4" fontId="1" fillId="2" borderId="3" xfId="0" applyNumberFormat="1" applyFont="1" applyFill="1" applyBorder="1"/>
    <xf numFmtId="4" fontId="0" fillId="0" borderId="3" xfId="0" applyNumberFormat="1" applyBorder="1"/>
    <xf numFmtId="49" fontId="1" fillId="2" borderId="3" xfId="0" applyNumberFormat="1" applyFont="1" applyFill="1" applyBorder="1"/>
    <xf numFmtId="4" fontId="37" fillId="2" borderId="3" xfId="0" applyNumberFormat="1" applyFont="1" applyFill="1" applyBorder="1"/>
    <xf numFmtId="0" fontId="0" fillId="0" borderId="3" xfId="0" applyBorder="1"/>
    <xf numFmtId="4" fontId="1" fillId="0" borderId="3" xfId="0" applyNumberFormat="1" applyFont="1" applyBorder="1"/>
    <xf numFmtId="4" fontId="36" fillId="0" borderId="3" xfId="0" applyNumberFormat="1" applyFont="1" applyBorder="1"/>
    <xf numFmtId="4" fontId="6" fillId="16" borderId="3" xfId="0" applyNumberFormat="1" applyFont="1" applyFill="1" applyBorder="1" applyAlignment="1">
      <alignment horizontal="right"/>
    </xf>
    <xf numFmtId="0" fontId="0" fillId="12" borderId="5" xfId="0" applyFill="1" applyBorder="1"/>
    <xf numFmtId="4" fontId="0" fillId="13" borderId="3" xfId="0" applyNumberFormat="1" applyFill="1" applyBorder="1"/>
    <xf numFmtId="49" fontId="32" fillId="2" borderId="3" xfId="0" applyNumberFormat="1" applyFont="1" applyFill="1" applyBorder="1" applyAlignment="1">
      <alignment horizontal="left" vertical="center" wrapText="1"/>
    </xf>
    <xf numFmtId="0" fontId="1" fillId="13" borderId="7" xfId="0" applyFont="1" applyFill="1" applyBorder="1" applyAlignment="1">
      <alignment horizontal="center"/>
    </xf>
    <xf numFmtId="0" fontId="6" fillId="13" borderId="1" xfId="0" applyNumberFormat="1" applyFont="1" applyFill="1" applyBorder="1" applyAlignment="1" applyProtection="1">
      <alignment horizontal="left" vertical="center" wrapText="1"/>
    </xf>
    <xf numFmtId="0" fontId="6" fillId="13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13" borderId="1" xfId="0" quotePrefix="1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2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1" fillId="2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4" fontId="1" fillId="10" borderId="11" xfId="0" applyNumberFormat="1" applyFont="1" applyFill="1" applyBorder="1" applyAlignment="1">
      <alignment horizontal="center" vertical="top" wrapText="1"/>
    </xf>
    <xf numFmtId="0" fontId="1" fillId="10" borderId="12" xfId="0" applyFont="1" applyFill="1" applyBorder="1" applyAlignment="1">
      <alignment horizontal="center" vertical="top" wrapText="1"/>
    </xf>
    <xf numFmtId="0" fontId="0" fillId="10" borderId="8" xfId="0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13" borderId="8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2" borderId="8" xfId="0" applyFill="1" applyBorder="1" applyAlignment="1">
      <alignment horizontal="center" wrapText="1"/>
    </xf>
    <xf numFmtId="0" fontId="0" fillId="12" borderId="10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4" fillId="9" borderId="4" xfId="0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4" fillId="8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26" fillId="9" borderId="2" xfId="0" applyFont="1" applyFill="1" applyBorder="1" applyAlignment="1">
      <alignment horizontal="left" vertical="center" wrapText="1"/>
    </xf>
    <xf numFmtId="0" fontId="26" fillId="9" borderId="4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1" xfId="0" applyNumberFormat="1" applyFont="1" applyFill="1" applyBorder="1" applyAlignment="1" applyProtection="1">
      <alignment horizontal="left" vertical="center" wrapText="1"/>
    </xf>
    <xf numFmtId="0" fontId="12" fillId="11" borderId="2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opLeftCell="A10" workbookViewId="0">
      <selection activeCell="N35" sqref="N35"/>
    </sheetView>
  </sheetViews>
  <sheetFormatPr defaultRowHeight="15" x14ac:dyDescent="0.25"/>
  <cols>
    <col min="5" max="6" width="25.28515625" customWidth="1"/>
    <col min="7" max="8" width="18.7109375" style="33" customWidth="1"/>
    <col min="9" max="10" width="12.7109375" style="33" customWidth="1"/>
  </cols>
  <sheetData>
    <row r="1" spans="1:10" ht="42" customHeight="1" x14ac:dyDescent="0.25">
      <c r="A1" s="287" t="s">
        <v>293</v>
      </c>
      <c r="B1" s="287"/>
      <c r="C1" s="287"/>
      <c r="D1" s="287"/>
      <c r="E1" s="287"/>
      <c r="F1" s="287"/>
      <c r="G1" s="287"/>
      <c r="H1" s="287"/>
      <c r="I1"/>
      <c r="J1"/>
    </row>
    <row r="2" spans="1:10" ht="18" customHeight="1" x14ac:dyDescent="0.25">
      <c r="A2" s="1"/>
      <c r="B2" s="1"/>
      <c r="C2" s="1"/>
      <c r="D2" s="1"/>
      <c r="E2" s="1"/>
      <c r="F2" s="9"/>
      <c r="G2" s="34"/>
      <c r="H2" s="64"/>
      <c r="I2" s="34"/>
      <c r="J2" s="34"/>
    </row>
    <row r="3" spans="1:10" ht="15.75" x14ac:dyDescent="0.25">
      <c r="A3" s="282" t="s">
        <v>23</v>
      </c>
      <c r="B3" s="282"/>
      <c r="C3" s="282"/>
      <c r="D3" s="282"/>
      <c r="E3" s="282"/>
      <c r="F3" s="282"/>
      <c r="G3" s="282"/>
      <c r="H3" s="282"/>
      <c r="I3"/>
      <c r="J3"/>
    </row>
    <row r="4" spans="1:10" ht="18" x14ac:dyDescent="0.25">
      <c r="A4" s="1"/>
      <c r="B4" s="1"/>
      <c r="C4" s="1"/>
      <c r="D4" s="1"/>
      <c r="E4" s="1"/>
      <c r="F4" s="9"/>
      <c r="G4" s="34"/>
      <c r="H4" s="34"/>
      <c r="I4" s="34"/>
      <c r="J4" s="34"/>
    </row>
    <row r="5" spans="1:10" ht="18" customHeight="1" x14ac:dyDescent="0.25">
      <c r="A5" s="282" t="s">
        <v>27</v>
      </c>
      <c r="B5" s="283"/>
      <c r="C5" s="283"/>
      <c r="D5" s="283"/>
      <c r="E5" s="283"/>
      <c r="F5" s="283"/>
      <c r="G5" s="283"/>
      <c r="H5" s="283"/>
      <c r="I5"/>
      <c r="J5"/>
    </row>
    <row r="6" spans="1:10" ht="18" customHeight="1" x14ac:dyDescent="0.25">
      <c r="A6" s="31"/>
      <c r="B6" s="32"/>
      <c r="C6" s="32"/>
      <c r="D6" s="32"/>
      <c r="E6" s="32"/>
      <c r="F6" s="55"/>
      <c r="G6" s="32"/>
      <c r="H6" s="32"/>
      <c r="I6" s="124"/>
      <c r="J6" s="124"/>
    </row>
    <row r="7" spans="1:10" ht="25.5" x14ac:dyDescent="0.25">
      <c r="A7" s="10"/>
      <c r="B7" s="11"/>
      <c r="C7" s="11"/>
      <c r="D7" s="12"/>
      <c r="E7" s="13"/>
      <c r="F7" s="38" t="s">
        <v>195</v>
      </c>
      <c r="G7" s="38" t="s">
        <v>162</v>
      </c>
      <c r="H7" s="38" t="s">
        <v>273</v>
      </c>
      <c r="I7" s="38" t="s">
        <v>263</v>
      </c>
      <c r="J7" s="38" t="s">
        <v>263</v>
      </c>
    </row>
    <row r="8" spans="1:10" x14ac:dyDescent="0.25">
      <c r="A8" s="10"/>
      <c r="B8" s="11"/>
      <c r="C8" s="11"/>
      <c r="D8" s="12"/>
      <c r="E8" s="13"/>
      <c r="F8" s="174" t="s">
        <v>266</v>
      </c>
      <c r="G8" s="174" t="s">
        <v>267</v>
      </c>
      <c r="H8" s="174" t="s">
        <v>268</v>
      </c>
      <c r="I8" s="175" t="s">
        <v>265</v>
      </c>
      <c r="J8" s="175" t="s">
        <v>264</v>
      </c>
    </row>
    <row r="9" spans="1:10" x14ac:dyDescent="0.25">
      <c r="A9" s="288" t="s">
        <v>0</v>
      </c>
      <c r="B9" s="277"/>
      <c r="C9" s="277"/>
      <c r="D9" s="277"/>
      <c r="E9" s="289"/>
      <c r="F9" s="224">
        <f t="shared" ref="F9" si="0">F10+F11</f>
        <v>2625949.9400000004</v>
      </c>
      <c r="G9" s="224">
        <f t="shared" ref="G9:H9" si="1">G10+G11</f>
        <v>3266276.4899999998</v>
      </c>
      <c r="H9" s="224">
        <f t="shared" si="1"/>
        <v>3223951.41</v>
      </c>
      <c r="I9" s="171">
        <f>H9/F9*100</f>
        <v>122.77276732853481</v>
      </c>
      <c r="J9" s="171">
        <f>H9/G9*100</f>
        <v>98.704179510534956</v>
      </c>
    </row>
    <row r="10" spans="1:10" x14ac:dyDescent="0.25">
      <c r="A10" s="273" t="s">
        <v>152</v>
      </c>
      <c r="B10" s="275"/>
      <c r="C10" s="275"/>
      <c r="D10" s="275"/>
      <c r="E10" s="279"/>
      <c r="F10" s="39">
        <f>' Račun prihoda i rashoda'!E12</f>
        <v>2625949.9400000004</v>
      </c>
      <c r="G10" s="39">
        <f>' Račun prihoda i rashoda'!F12</f>
        <v>3266276.4899999998</v>
      </c>
      <c r="H10" s="39">
        <f>' Račun prihoda i rashoda'!G12</f>
        <v>3223951.41</v>
      </c>
      <c r="I10" s="163">
        <f>H10/F10*100</f>
        <v>122.77276732853481</v>
      </c>
      <c r="J10" s="163">
        <f>H10/G10*100</f>
        <v>98.704179510534956</v>
      </c>
    </row>
    <row r="11" spans="1:10" x14ac:dyDescent="0.25">
      <c r="A11" s="290" t="s">
        <v>153</v>
      </c>
      <c r="B11" s="279"/>
      <c r="C11" s="279"/>
      <c r="D11" s="279"/>
      <c r="E11" s="279"/>
      <c r="F11" s="39">
        <v>0</v>
      </c>
      <c r="G11" s="39">
        <v>0</v>
      </c>
      <c r="H11" s="39">
        <v>0</v>
      </c>
      <c r="I11" s="163">
        <v>0</v>
      </c>
      <c r="J11" s="163">
        <v>0</v>
      </c>
    </row>
    <row r="12" spans="1:10" x14ac:dyDescent="0.25">
      <c r="A12" s="14" t="s">
        <v>2</v>
      </c>
      <c r="B12" s="225"/>
      <c r="C12" s="225"/>
      <c r="D12" s="225"/>
      <c r="E12" s="225"/>
      <c r="F12" s="224">
        <f t="shared" ref="F12" si="2">F13+F14</f>
        <v>2544976.37</v>
      </c>
      <c r="G12" s="224">
        <f t="shared" ref="G12:H12" si="3">G13+G14</f>
        <v>3367803.5500000003</v>
      </c>
      <c r="H12" s="224">
        <f t="shared" si="3"/>
        <v>3233995.7419999996</v>
      </c>
      <c r="I12" s="171">
        <f>H12/F12*100</f>
        <v>127.07370410673005</v>
      </c>
      <c r="J12" s="171">
        <f>H12/G12*100</f>
        <v>96.026852338224998</v>
      </c>
    </row>
    <row r="13" spans="1:10" x14ac:dyDescent="0.25">
      <c r="A13" s="286" t="s">
        <v>154</v>
      </c>
      <c r="B13" s="275"/>
      <c r="C13" s="275"/>
      <c r="D13" s="275"/>
      <c r="E13" s="275"/>
      <c r="F13" s="39">
        <f>' Račun prihoda i rashoda'!E50</f>
        <v>2518744.7600000002</v>
      </c>
      <c r="G13" s="39">
        <f>' Račun prihoda i rashoda'!F50</f>
        <v>3349179.95</v>
      </c>
      <c r="H13" s="39">
        <f>' Račun prihoda i rashoda'!G50</f>
        <v>3188327.4699999997</v>
      </c>
      <c r="I13" s="163">
        <f>H13/F13*100</f>
        <v>126.58398423824411</v>
      </c>
      <c r="J13" s="163">
        <f>H13/G13*100</f>
        <v>95.197257764546208</v>
      </c>
    </row>
    <row r="14" spans="1:10" x14ac:dyDescent="0.25">
      <c r="A14" s="278" t="s">
        <v>155</v>
      </c>
      <c r="B14" s="279"/>
      <c r="C14" s="279"/>
      <c r="D14" s="279"/>
      <c r="E14" s="279"/>
      <c r="F14" s="40">
        <f>' Račun prihoda i rashoda'!E164</f>
        <v>26231.61</v>
      </c>
      <c r="G14" s="40">
        <f>' Račun prihoda i rashoda'!F164</f>
        <v>18623.599999999999</v>
      </c>
      <c r="H14" s="40">
        <f>' Račun prihoda i rashoda'!G164</f>
        <v>45668.272000000004</v>
      </c>
      <c r="I14" s="164">
        <f>H14/F14*100</f>
        <v>174.09633644294041</v>
      </c>
      <c r="J14" s="164">
        <f>H14/G14*100</f>
        <v>245.21720827337364</v>
      </c>
    </row>
    <row r="15" spans="1:10" x14ac:dyDescent="0.25">
      <c r="A15" s="276" t="s">
        <v>3</v>
      </c>
      <c r="B15" s="277"/>
      <c r="C15" s="277"/>
      <c r="D15" s="277"/>
      <c r="E15" s="277"/>
      <c r="F15" s="224">
        <f t="shared" ref="F15" si="4">F9-F12</f>
        <v>80973.570000000298</v>
      </c>
      <c r="G15" s="224">
        <f t="shared" ref="G15" si="5">G9-G12</f>
        <v>-101527.06000000052</v>
      </c>
      <c r="H15" s="226">
        <f>H9-H12</f>
        <v>-10044.331999999471</v>
      </c>
      <c r="I15" s="171">
        <f>H15/F15*100</f>
        <v>-12.404457405051344</v>
      </c>
      <c r="J15" s="171">
        <f>H15/G15*100</f>
        <v>9.8932560442500943</v>
      </c>
    </row>
    <row r="16" spans="1:10" ht="18" x14ac:dyDescent="0.25">
      <c r="A16" s="1"/>
      <c r="B16" s="3"/>
      <c r="C16" s="3"/>
      <c r="D16" s="3"/>
      <c r="E16" s="3"/>
      <c r="F16" s="8"/>
      <c r="G16" s="41"/>
      <c r="H16" s="42"/>
      <c r="I16" s="41"/>
      <c r="J16" s="41"/>
    </row>
    <row r="17" spans="1:10" ht="18" customHeight="1" x14ac:dyDescent="0.25">
      <c r="A17" s="282" t="s">
        <v>28</v>
      </c>
      <c r="B17" s="283"/>
      <c r="C17" s="283"/>
      <c r="D17" s="283"/>
      <c r="E17" s="283"/>
      <c r="F17" s="283"/>
      <c r="G17" s="283"/>
      <c r="H17" s="283"/>
      <c r="I17"/>
      <c r="J17"/>
    </row>
    <row r="18" spans="1:10" ht="18" x14ac:dyDescent="0.25">
      <c r="A18" s="9"/>
      <c r="B18" s="8"/>
      <c r="C18" s="8"/>
      <c r="D18" s="8"/>
      <c r="E18" s="8"/>
      <c r="F18" s="8"/>
      <c r="G18" s="41"/>
      <c r="H18" s="42"/>
      <c r="I18" s="41"/>
      <c r="J18" s="41"/>
    </row>
    <row r="19" spans="1:10" ht="25.5" x14ac:dyDescent="0.25">
      <c r="A19" s="10"/>
      <c r="B19" s="11"/>
      <c r="C19" s="11"/>
      <c r="D19" s="12"/>
      <c r="E19" s="13"/>
      <c r="F19" s="63" t="s">
        <v>195</v>
      </c>
      <c r="G19" s="38" t="s">
        <v>162</v>
      </c>
      <c r="H19" s="38" t="s">
        <v>273</v>
      </c>
      <c r="I19" s="38" t="s">
        <v>263</v>
      </c>
      <c r="J19" s="38" t="s">
        <v>263</v>
      </c>
    </row>
    <row r="20" spans="1:10" ht="15.75" customHeight="1" x14ac:dyDescent="0.25">
      <c r="A20" s="273" t="s">
        <v>156</v>
      </c>
      <c r="B20" s="274"/>
      <c r="C20" s="274"/>
      <c r="D20" s="274"/>
      <c r="E20" s="274"/>
      <c r="F20" s="58"/>
      <c r="G20" s="40"/>
      <c r="H20" s="40"/>
      <c r="I20" s="40"/>
      <c r="J20" s="40"/>
    </row>
    <row r="21" spans="1:10" x14ac:dyDescent="0.25">
      <c r="A21" s="273" t="s">
        <v>157</v>
      </c>
      <c r="B21" s="275"/>
      <c r="C21" s="275"/>
      <c r="D21" s="275"/>
      <c r="E21" s="275"/>
      <c r="F21" s="59"/>
      <c r="G21" s="40"/>
      <c r="H21" s="40"/>
      <c r="I21" s="40"/>
      <c r="J21" s="40"/>
    </row>
    <row r="22" spans="1:10" x14ac:dyDescent="0.25">
      <c r="A22" s="280" t="s">
        <v>5</v>
      </c>
      <c r="B22" s="281"/>
      <c r="C22" s="281"/>
      <c r="D22" s="281"/>
      <c r="E22" s="281"/>
      <c r="F22" s="59"/>
      <c r="G22" s="40"/>
      <c r="H22" s="40"/>
      <c r="I22" s="40"/>
      <c r="J22" s="40"/>
    </row>
    <row r="23" spans="1:10" ht="15" customHeight="1" x14ac:dyDescent="0.25">
      <c r="A23" s="276" t="s">
        <v>161</v>
      </c>
      <c r="B23" s="277"/>
      <c r="C23" s="277"/>
      <c r="D23" s="277"/>
      <c r="E23" s="277"/>
      <c r="F23" s="227"/>
      <c r="G23" s="224">
        <v>0</v>
      </c>
      <c r="H23" s="224">
        <v>0</v>
      </c>
      <c r="I23" s="224"/>
      <c r="J23" s="224"/>
    </row>
    <row r="24" spans="1:10" ht="18" x14ac:dyDescent="0.25">
      <c r="A24" s="7"/>
      <c r="B24" s="8"/>
      <c r="C24" s="8"/>
      <c r="D24" s="8"/>
      <c r="E24" s="8"/>
      <c r="F24" s="8"/>
      <c r="G24" s="41"/>
      <c r="H24" s="42"/>
      <c r="I24" s="41"/>
      <c r="J24" s="41"/>
    </row>
    <row r="25" spans="1:10" ht="18" customHeight="1" x14ac:dyDescent="0.25">
      <c r="A25" s="282" t="s">
        <v>159</v>
      </c>
      <c r="B25" s="283"/>
      <c r="C25" s="283"/>
      <c r="D25" s="283"/>
      <c r="E25" s="283"/>
      <c r="F25" s="283"/>
      <c r="G25" s="283"/>
      <c r="H25" s="283"/>
      <c r="I25"/>
      <c r="J25"/>
    </row>
    <row r="26" spans="1:10" ht="18" customHeight="1" x14ac:dyDescent="0.25">
      <c r="A26" s="48"/>
      <c r="B26" s="49"/>
      <c r="C26" s="49"/>
      <c r="D26" s="49"/>
      <c r="E26" s="49"/>
      <c r="F26" s="55"/>
      <c r="G26" s="49"/>
      <c r="H26" s="49"/>
      <c r="I26" s="124"/>
      <c r="J26" s="124"/>
    </row>
    <row r="27" spans="1:10" ht="25.5" x14ac:dyDescent="0.25">
      <c r="A27" s="10"/>
      <c r="B27" s="11"/>
      <c r="C27" s="11"/>
      <c r="D27" s="12"/>
      <c r="E27" s="13"/>
      <c r="F27" s="38" t="s">
        <v>195</v>
      </c>
      <c r="G27" s="38" t="s">
        <v>162</v>
      </c>
      <c r="H27" s="38" t="s">
        <v>273</v>
      </c>
      <c r="I27" s="38" t="s">
        <v>263</v>
      </c>
      <c r="J27" s="38" t="s">
        <v>263</v>
      </c>
    </row>
    <row r="28" spans="1:10" x14ac:dyDescent="0.25">
      <c r="A28" s="284" t="s">
        <v>166</v>
      </c>
      <c r="B28" s="285"/>
      <c r="C28" s="285"/>
      <c r="D28" s="285"/>
      <c r="E28" s="285"/>
      <c r="F28" s="43">
        <v>36881.480000000003</v>
      </c>
      <c r="G28" s="43">
        <v>0</v>
      </c>
      <c r="H28" s="60">
        <v>117855.05</v>
      </c>
      <c r="I28" s="165">
        <f>H28/F28*100</f>
        <v>319.55076097813861</v>
      </c>
      <c r="J28" s="166">
        <v>0</v>
      </c>
    </row>
    <row r="29" spans="1:10" ht="30" customHeight="1" x14ac:dyDescent="0.25">
      <c r="A29" s="271" t="s">
        <v>4</v>
      </c>
      <c r="B29" s="272"/>
      <c r="C29" s="272"/>
      <c r="D29" s="272"/>
      <c r="E29" s="272"/>
      <c r="F29" s="228">
        <f>F28+F15</f>
        <v>117855.05000000031</v>
      </c>
      <c r="G29" s="228">
        <v>-101527.06</v>
      </c>
      <c r="H29" s="229">
        <f>H28+H15</f>
        <v>107810.71800000053</v>
      </c>
      <c r="I29" s="230">
        <f>H29/F29*100</f>
        <v>91.477385143869739</v>
      </c>
      <c r="J29" s="231">
        <f>H29/G29*100</f>
        <v>-106.18914602668544</v>
      </c>
    </row>
    <row r="31" spans="1:10" ht="18" customHeight="1" x14ac:dyDescent="0.25">
      <c r="A31" s="282" t="s">
        <v>160</v>
      </c>
      <c r="B31" s="283"/>
      <c r="C31" s="283"/>
      <c r="D31" s="283"/>
      <c r="E31" s="283"/>
      <c r="F31" s="283"/>
      <c r="G31" s="283"/>
      <c r="H31" s="283"/>
      <c r="I31"/>
      <c r="J31"/>
    </row>
    <row r="32" spans="1:10" ht="18" customHeight="1" x14ac:dyDescent="0.25">
      <c r="A32" s="61"/>
      <c r="B32" s="62"/>
      <c r="C32" s="62"/>
      <c r="D32" s="62"/>
      <c r="E32" s="62"/>
      <c r="F32" s="62"/>
      <c r="G32" s="62"/>
      <c r="H32" s="62"/>
      <c r="I32" s="124"/>
      <c r="J32" s="124"/>
    </row>
    <row r="33" spans="1:10" ht="25.5" x14ac:dyDescent="0.25">
      <c r="A33" s="10"/>
      <c r="B33" s="11"/>
      <c r="C33" s="11"/>
      <c r="D33" s="12"/>
      <c r="E33" s="13"/>
      <c r="F33" s="38" t="s">
        <v>195</v>
      </c>
      <c r="G33" s="38" t="s">
        <v>162</v>
      </c>
      <c r="H33" s="38" t="s">
        <v>273</v>
      </c>
      <c r="I33" s="38" t="s">
        <v>263</v>
      </c>
      <c r="J33" s="38" t="s">
        <v>263</v>
      </c>
    </row>
    <row r="34" spans="1:10" x14ac:dyDescent="0.25">
      <c r="A34" s="284" t="s">
        <v>166</v>
      </c>
      <c r="B34" s="285"/>
      <c r="C34" s="285"/>
      <c r="D34" s="285"/>
      <c r="E34" s="285"/>
      <c r="F34" s="43"/>
      <c r="G34" s="43">
        <v>0</v>
      </c>
      <c r="H34" s="60">
        <v>0</v>
      </c>
      <c r="I34" s="165">
        <v>0</v>
      </c>
      <c r="J34" s="166">
        <v>0</v>
      </c>
    </row>
    <row r="35" spans="1:10" ht="30" customHeight="1" x14ac:dyDescent="0.25">
      <c r="A35" s="271" t="s">
        <v>4</v>
      </c>
      <c r="B35" s="272"/>
      <c r="C35" s="272"/>
      <c r="D35" s="272"/>
      <c r="E35" s="272"/>
      <c r="F35" s="228">
        <v>0</v>
      </c>
      <c r="G35" s="228">
        <v>0</v>
      </c>
      <c r="H35" s="229">
        <v>0</v>
      </c>
      <c r="I35" s="230">
        <v>0</v>
      </c>
      <c r="J35" s="231">
        <v>0</v>
      </c>
    </row>
  </sheetData>
  <mergeCells count="20">
    <mergeCell ref="A13:E13"/>
    <mergeCell ref="A5:H5"/>
    <mergeCell ref="A17:H17"/>
    <mergeCell ref="A1:H1"/>
    <mergeCell ref="A3:H3"/>
    <mergeCell ref="A9:E9"/>
    <mergeCell ref="A10:E10"/>
    <mergeCell ref="A11:E11"/>
    <mergeCell ref="A35:E35"/>
    <mergeCell ref="A20:E20"/>
    <mergeCell ref="A21:E21"/>
    <mergeCell ref="A23:E23"/>
    <mergeCell ref="A14:E14"/>
    <mergeCell ref="A15:E15"/>
    <mergeCell ref="A22:E22"/>
    <mergeCell ref="A25:H25"/>
    <mergeCell ref="A28:E28"/>
    <mergeCell ref="A29:E29"/>
    <mergeCell ref="A31:H31"/>
    <mergeCell ref="A34:E34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3"/>
  <sheetViews>
    <sheetView zoomScale="83" zoomScaleNormal="83" workbookViewId="0">
      <selection activeCell="M176" sqref="M176"/>
    </sheetView>
  </sheetViews>
  <sheetFormatPr defaultRowHeight="15" x14ac:dyDescent="0.25"/>
  <cols>
    <col min="1" max="1" width="8.5703125" customWidth="1"/>
    <col min="2" max="2" width="9" customWidth="1"/>
    <col min="3" max="3" width="7.140625" bestFit="1" customWidth="1"/>
    <col min="4" max="4" width="54.85546875" customWidth="1"/>
    <col min="5" max="5" width="21.28515625" customWidth="1"/>
    <col min="6" max="7" width="21.42578125" customWidth="1"/>
    <col min="8" max="9" width="13.7109375" customWidth="1"/>
  </cols>
  <sheetData>
    <row r="1" spans="1:9" ht="42" customHeight="1" x14ac:dyDescent="0.25">
      <c r="A1" s="291" t="s">
        <v>292</v>
      </c>
      <c r="B1" s="292"/>
      <c r="C1" s="292"/>
      <c r="D1" s="292"/>
      <c r="E1" s="292"/>
      <c r="F1" s="292"/>
      <c r="G1" s="293"/>
    </row>
    <row r="2" spans="1:9" ht="18" customHeight="1" x14ac:dyDescent="0.25">
      <c r="A2" s="1"/>
      <c r="B2" s="1"/>
      <c r="C2" s="1"/>
      <c r="D2" s="1"/>
      <c r="E2" s="1"/>
      <c r="F2" s="1"/>
      <c r="G2" s="1"/>
      <c r="H2" s="9"/>
      <c r="I2" s="9"/>
    </row>
    <row r="3" spans="1:9" ht="15.75" x14ac:dyDescent="0.25">
      <c r="A3" s="282" t="s">
        <v>23</v>
      </c>
      <c r="B3" s="282"/>
      <c r="C3" s="282"/>
      <c r="D3" s="282"/>
      <c r="E3" s="282"/>
      <c r="F3" s="282"/>
      <c r="G3" s="299"/>
    </row>
    <row r="4" spans="1:9" ht="18" x14ac:dyDescent="0.25">
      <c r="A4" s="1"/>
      <c r="B4" s="1"/>
      <c r="C4" s="1"/>
      <c r="D4" s="1"/>
      <c r="E4" s="1"/>
      <c r="F4" s="1"/>
      <c r="G4" s="2"/>
      <c r="H4" s="9"/>
      <c r="I4" s="9"/>
    </row>
    <row r="5" spans="1:9" ht="18" customHeight="1" x14ac:dyDescent="0.25">
      <c r="A5" s="282" t="s">
        <v>294</v>
      </c>
      <c r="B5" s="283"/>
      <c r="C5" s="283"/>
      <c r="D5" s="283"/>
      <c r="E5" s="283"/>
      <c r="F5" s="283"/>
      <c r="G5" s="283"/>
    </row>
    <row r="6" spans="1:9" ht="18" x14ac:dyDescent="0.25">
      <c r="A6" s="1"/>
      <c r="B6" s="1"/>
      <c r="C6" s="1"/>
      <c r="D6" s="1"/>
      <c r="E6" s="1"/>
      <c r="F6" s="1"/>
      <c r="G6" s="2"/>
      <c r="H6" s="9"/>
      <c r="I6" s="9"/>
    </row>
    <row r="7" spans="1:9" ht="15.75" x14ac:dyDescent="0.25">
      <c r="A7" s="282" t="s">
        <v>1</v>
      </c>
      <c r="B7" s="298"/>
      <c r="C7" s="298"/>
      <c r="D7" s="298"/>
      <c r="E7" s="298"/>
      <c r="F7" s="298"/>
      <c r="G7" s="298"/>
    </row>
    <row r="8" spans="1:9" ht="15.75" x14ac:dyDescent="0.25">
      <c r="A8" s="45"/>
      <c r="B8" s="46"/>
      <c r="C8" s="46"/>
      <c r="D8" s="46"/>
      <c r="E8" s="46"/>
      <c r="F8" s="46"/>
      <c r="G8" s="46"/>
      <c r="H8" s="123"/>
      <c r="I8" s="123"/>
    </row>
    <row r="9" spans="1:9" ht="32.25" customHeight="1" x14ac:dyDescent="0.25">
      <c r="A9" s="77" t="s">
        <v>8</v>
      </c>
      <c r="B9" s="78" t="s">
        <v>9</v>
      </c>
      <c r="C9" s="78" t="s">
        <v>10</v>
      </c>
      <c r="D9" s="78" t="s">
        <v>6</v>
      </c>
      <c r="E9" s="79" t="s">
        <v>195</v>
      </c>
      <c r="F9" s="77" t="s">
        <v>158</v>
      </c>
      <c r="G9" s="77" t="s">
        <v>273</v>
      </c>
      <c r="H9" s="77" t="s">
        <v>263</v>
      </c>
      <c r="I9" s="77" t="s">
        <v>263</v>
      </c>
    </row>
    <row r="10" spans="1:9" ht="13.5" customHeight="1" x14ac:dyDescent="0.25">
      <c r="A10" s="80"/>
      <c r="B10" s="80"/>
      <c r="C10" s="80"/>
      <c r="D10" s="169">
        <v>1</v>
      </c>
      <c r="E10" s="169">
        <v>2</v>
      </c>
      <c r="F10" s="169">
        <v>3</v>
      </c>
      <c r="G10" s="169">
        <v>4</v>
      </c>
      <c r="H10" s="169" t="s">
        <v>261</v>
      </c>
      <c r="I10" s="169" t="s">
        <v>262</v>
      </c>
    </row>
    <row r="11" spans="1:9" ht="24.75" customHeight="1" x14ac:dyDescent="0.25">
      <c r="A11" s="81"/>
      <c r="B11" s="82"/>
      <c r="C11" s="82"/>
      <c r="D11" s="83" t="s">
        <v>95</v>
      </c>
      <c r="E11" s="83">
        <f>E12</f>
        <v>2625949.9400000004</v>
      </c>
      <c r="F11" s="83">
        <v>3266276.49</v>
      </c>
      <c r="G11" s="83">
        <f>G12</f>
        <v>3223951.41</v>
      </c>
      <c r="H11" s="125">
        <f>(G11/E11)*100</f>
        <v>122.77276732853481</v>
      </c>
      <c r="I11" s="125">
        <f>(G11/F11)*100</f>
        <v>98.704179510534942</v>
      </c>
    </row>
    <row r="12" spans="1:9" ht="25.5" customHeight="1" x14ac:dyDescent="0.25">
      <c r="A12" s="80">
        <v>6</v>
      </c>
      <c r="B12" s="80"/>
      <c r="C12" s="80"/>
      <c r="D12" s="80" t="s">
        <v>11</v>
      </c>
      <c r="E12" s="84">
        <f>E13+E25+E28+E31+E36</f>
        <v>2625949.9400000004</v>
      </c>
      <c r="F12" s="84">
        <v>3266276.4899999998</v>
      </c>
      <c r="G12" s="84">
        <f>G13+G25+G28+G31+G36</f>
        <v>3223951.41</v>
      </c>
      <c r="H12" s="126">
        <f>(G12/E12)*100</f>
        <v>122.77276732853481</v>
      </c>
      <c r="I12" s="127">
        <f>(G12/F12)*100</f>
        <v>98.704179510534956</v>
      </c>
    </row>
    <row r="13" spans="1:9" ht="28.5" x14ac:dyDescent="0.25">
      <c r="A13" s="85"/>
      <c r="B13" s="86">
        <v>63</v>
      </c>
      <c r="C13" s="86"/>
      <c r="D13" s="86" t="s">
        <v>29</v>
      </c>
      <c r="E13" s="87">
        <f>E14+E18+E21+E23</f>
        <v>2354433.87</v>
      </c>
      <c r="F13" s="87">
        <v>2976673.63</v>
      </c>
      <c r="G13" s="87">
        <f>G14+G18+G21</f>
        <v>2897034.91</v>
      </c>
      <c r="H13" s="128">
        <f>(G13/E13)*100</f>
        <v>123.04592398681386</v>
      </c>
      <c r="I13" s="128">
        <f>(G13/F13)*100</f>
        <v>97.324573335908511</v>
      </c>
    </row>
    <row r="14" spans="1:9" x14ac:dyDescent="0.25">
      <c r="A14" s="74"/>
      <c r="B14" s="74"/>
      <c r="C14" s="65" t="s">
        <v>122</v>
      </c>
      <c r="D14" s="65" t="s">
        <v>59</v>
      </c>
      <c r="E14" s="88">
        <f>E15+E17+E16</f>
        <v>2233644.2999999998</v>
      </c>
      <c r="F14" s="89">
        <v>2859673.63</v>
      </c>
      <c r="G14" s="89">
        <f>G15+G16</f>
        <v>2785936.0900000003</v>
      </c>
      <c r="H14" s="91">
        <f>(G14/E14)*100</f>
        <v>124.72604030999925</v>
      </c>
      <c r="I14" s="91">
        <f>(G14/F14)*100</f>
        <v>97.421470085731443</v>
      </c>
    </row>
    <row r="15" spans="1:9" ht="28.5" x14ac:dyDescent="0.25">
      <c r="A15" s="74"/>
      <c r="B15" s="74">
        <v>6361</v>
      </c>
      <c r="C15" s="65"/>
      <c r="D15" s="76" t="s">
        <v>247</v>
      </c>
      <c r="E15" s="90">
        <v>2196841.34</v>
      </c>
      <c r="F15" s="89"/>
      <c r="G15" s="91">
        <v>2775433.74</v>
      </c>
      <c r="H15" s="91">
        <v>127.43944546929202</v>
      </c>
      <c r="I15" s="91">
        <v>0</v>
      </c>
    </row>
    <row r="16" spans="1:9" ht="28.5" x14ac:dyDescent="0.25">
      <c r="A16" s="74"/>
      <c r="B16" s="74">
        <v>6362</v>
      </c>
      <c r="C16" s="65"/>
      <c r="D16" s="76" t="s">
        <v>274</v>
      </c>
      <c r="E16" s="90">
        <v>10961.67</v>
      </c>
      <c r="F16" s="89"/>
      <c r="G16" s="91">
        <v>10502.35</v>
      </c>
      <c r="H16" s="91">
        <v>0</v>
      </c>
      <c r="I16" s="91">
        <v>0</v>
      </c>
    </row>
    <row r="17" spans="1:9" x14ac:dyDescent="0.25">
      <c r="A17" s="74"/>
      <c r="B17" s="74">
        <v>6381</v>
      </c>
      <c r="C17" s="65"/>
      <c r="D17" s="74" t="s">
        <v>242</v>
      </c>
      <c r="E17" s="90">
        <v>25841.29</v>
      </c>
      <c r="F17" s="89"/>
      <c r="G17" s="91">
        <v>0</v>
      </c>
      <c r="H17" s="91">
        <v>0</v>
      </c>
      <c r="I17" s="91">
        <v>0</v>
      </c>
    </row>
    <row r="18" spans="1:9" x14ac:dyDescent="0.25">
      <c r="A18" s="74"/>
      <c r="B18" s="74"/>
      <c r="C18" s="65" t="s">
        <v>107</v>
      </c>
      <c r="D18" s="65" t="s">
        <v>86</v>
      </c>
      <c r="E18" s="88">
        <f>E19+E20</f>
        <v>102229.40999999999</v>
      </c>
      <c r="F18" s="89">
        <v>117000</v>
      </c>
      <c r="G18" s="89">
        <f>G19+G20</f>
        <v>110515.61</v>
      </c>
      <c r="H18" s="91">
        <f>(G18/E18)*100</f>
        <v>108.10549527772879</v>
      </c>
      <c r="I18" s="91">
        <f>(G18/F18)*100</f>
        <v>94.457786324786326</v>
      </c>
    </row>
    <row r="19" spans="1:9" x14ac:dyDescent="0.25">
      <c r="A19" s="74"/>
      <c r="B19" s="74">
        <v>6381</v>
      </c>
      <c r="C19" s="65"/>
      <c r="D19" s="74" t="s">
        <v>242</v>
      </c>
      <c r="E19" s="90">
        <v>101286.39999999999</v>
      </c>
      <c r="F19" s="88"/>
      <c r="G19" s="90">
        <v>97817.2</v>
      </c>
      <c r="H19" s="90">
        <f>(G19/E19)*100</f>
        <v>96.574860988247195</v>
      </c>
      <c r="I19" s="91">
        <v>0</v>
      </c>
    </row>
    <row r="20" spans="1:9" ht="28.5" x14ac:dyDescent="0.25">
      <c r="A20" s="74"/>
      <c r="B20" s="74">
        <v>6393</v>
      </c>
      <c r="C20" s="65"/>
      <c r="D20" s="76" t="s">
        <v>248</v>
      </c>
      <c r="E20" s="90">
        <v>943.01</v>
      </c>
      <c r="F20" s="88"/>
      <c r="G20" s="90">
        <v>12698.41</v>
      </c>
      <c r="H20" s="90">
        <f t="shared" ref="H20:H24" si="0">(G20/E20)*100</f>
        <v>1346.5827509782505</v>
      </c>
      <c r="I20" s="90">
        <v>0</v>
      </c>
    </row>
    <row r="21" spans="1:9" x14ac:dyDescent="0.25">
      <c r="A21" s="74"/>
      <c r="B21" s="74"/>
      <c r="C21" s="65" t="s">
        <v>112</v>
      </c>
      <c r="D21" s="75" t="s">
        <v>66</v>
      </c>
      <c r="E21" s="88">
        <v>0</v>
      </c>
      <c r="F21" s="88">
        <v>0</v>
      </c>
      <c r="G21" s="88">
        <f>G22</f>
        <v>583.21</v>
      </c>
      <c r="H21" s="90">
        <v>0</v>
      </c>
      <c r="I21" s="90">
        <v>0</v>
      </c>
    </row>
    <row r="22" spans="1:9" ht="28.5" x14ac:dyDescent="0.25">
      <c r="A22" s="74"/>
      <c r="B22" s="74">
        <v>6391</v>
      </c>
      <c r="C22" s="65"/>
      <c r="D22" s="76" t="s">
        <v>250</v>
      </c>
      <c r="E22" s="90">
        <v>0</v>
      </c>
      <c r="F22" s="88"/>
      <c r="G22" s="90">
        <v>583.21</v>
      </c>
      <c r="H22" s="90">
        <v>0</v>
      </c>
      <c r="I22" s="90">
        <v>0</v>
      </c>
    </row>
    <row r="23" spans="1:9" x14ac:dyDescent="0.25">
      <c r="A23" s="74"/>
      <c r="B23" s="74"/>
      <c r="C23" s="65" t="s">
        <v>148</v>
      </c>
      <c r="D23" s="75" t="s">
        <v>275</v>
      </c>
      <c r="E23" s="88">
        <f t="shared" ref="E23:F23" si="1">E24</f>
        <v>18560.16</v>
      </c>
      <c r="F23" s="88">
        <f t="shared" si="1"/>
        <v>0</v>
      </c>
      <c r="G23" s="88">
        <f>G24</f>
        <v>0</v>
      </c>
      <c r="H23" s="90">
        <f t="shared" si="0"/>
        <v>0</v>
      </c>
      <c r="I23" s="90">
        <v>0</v>
      </c>
    </row>
    <row r="24" spans="1:9" x14ac:dyDescent="0.25">
      <c r="A24" s="74"/>
      <c r="B24" s="74">
        <v>6381</v>
      </c>
      <c r="C24" s="65"/>
      <c r="D24" s="76" t="s">
        <v>242</v>
      </c>
      <c r="E24" s="90">
        <v>18560.16</v>
      </c>
      <c r="F24" s="88"/>
      <c r="G24" s="90">
        <v>0</v>
      </c>
      <c r="H24" s="90">
        <f t="shared" si="0"/>
        <v>0</v>
      </c>
      <c r="I24" s="90">
        <v>0</v>
      </c>
    </row>
    <row r="25" spans="1:9" x14ac:dyDescent="0.25">
      <c r="A25" s="92"/>
      <c r="B25" s="92">
        <v>64</v>
      </c>
      <c r="C25" s="93"/>
      <c r="D25" s="92" t="s">
        <v>109</v>
      </c>
      <c r="E25" s="87">
        <f t="shared" ref="E25:G25" si="2">E26</f>
        <v>38.49</v>
      </c>
      <c r="F25" s="87">
        <v>50</v>
      </c>
      <c r="G25" s="87">
        <f t="shared" si="2"/>
        <v>81.97</v>
      </c>
      <c r="H25" s="128">
        <f t="shared" ref="H25:H41" si="3">(G25/E25)*100</f>
        <v>212.96440633930888</v>
      </c>
      <c r="I25" s="128">
        <f>(G25/F25)*100</f>
        <v>163.94</v>
      </c>
    </row>
    <row r="26" spans="1:9" x14ac:dyDescent="0.25">
      <c r="A26" s="74"/>
      <c r="B26" s="65"/>
      <c r="C26" s="65" t="s">
        <v>110</v>
      </c>
      <c r="D26" s="65" t="s">
        <v>50</v>
      </c>
      <c r="E26" s="90">
        <f>E27</f>
        <v>38.49</v>
      </c>
      <c r="F26" s="89">
        <v>50</v>
      </c>
      <c r="G26" s="89">
        <f>G27</f>
        <v>81.97</v>
      </c>
      <c r="H26" s="91">
        <f t="shared" si="3"/>
        <v>212.96440633930888</v>
      </c>
      <c r="I26" s="91">
        <f>(G26/F26)*100</f>
        <v>163.94</v>
      </c>
    </row>
    <row r="27" spans="1:9" x14ac:dyDescent="0.25">
      <c r="A27" s="74"/>
      <c r="B27" s="74">
        <v>6413</v>
      </c>
      <c r="C27" s="65"/>
      <c r="D27" s="74" t="s">
        <v>249</v>
      </c>
      <c r="E27" s="90">
        <v>38.49</v>
      </c>
      <c r="F27" s="88"/>
      <c r="G27" s="90">
        <v>81.97</v>
      </c>
      <c r="H27" s="90">
        <f t="shared" si="3"/>
        <v>212.96440633930888</v>
      </c>
      <c r="I27" s="91">
        <v>0</v>
      </c>
    </row>
    <row r="28" spans="1:9" ht="28.5" x14ac:dyDescent="0.25">
      <c r="A28" s="92"/>
      <c r="B28" s="92">
        <v>65</v>
      </c>
      <c r="C28" s="94"/>
      <c r="D28" s="95" t="s">
        <v>111</v>
      </c>
      <c r="E28" s="87">
        <f>E29</f>
        <v>18043.080000000002</v>
      </c>
      <c r="F28" s="87">
        <v>19000</v>
      </c>
      <c r="G28" s="87">
        <f t="shared" ref="G28" si="4">G29</f>
        <v>24693.93</v>
      </c>
      <c r="H28" s="128">
        <f t="shared" si="3"/>
        <v>136.86094613558214</v>
      </c>
      <c r="I28" s="128">
        <f>(G28/F28)*100</f>
        <v>129.96805263157896</v>
      </c>
    </row>
    <row r="29" spans="1:9" x14ac:dyDescent="0.25">
      <c r="A29" s="74"/>
      <c r="B29" s="74"/>
      <c r="C29" s="65" t="s">
        <v>112</v>
      </c>
      <c r="D29" s="65" t="s">
        <v>66</v>
      </c>
      <c r="E29" s="90">
        <f>E30</f>
        <v>18043.080000000002</v>
      </c>
      <c r="F29" s="89">
        <v>19000</v>
      </c>
      <c r="G29" s="89">
        <f>G30</f>
        <v>24693.93</v>
      </c>
      <c r="H29" s="91">
        <f t="shared" si="3"/>
        <v>136.86094613558214</v>
      </c>
      <c r="I29" s="91">
        <f>(G29/F29)*100</f>
        <v>129.96805263157896</v>
      </c>
    </row>
    <row r="30" spans="1:9" x14ac:dyDescent="0.25">
      <c r="A30" s="74"/>
      <c r="B30" s="74">
        <v>6526</v>
      </c>
      <c r="C30" s="65"/>
      <c r="D30" s="74" t="s">
        <v>243</v>
      </c>
      <c r="E30" s="90">
        <v>18043.080000000002</v>
      </c>
      <c r="F30" s="88"/>
      <c r="G30" s="90">
        <v>24693.93</v>
      </c>
      <c r="H30" s="90">
        <f t="shared" si="3"/>
        <v>136.86094613558214</v>
      </c>
      <c r="I30" s="90">
        <v>0</v>
      </c>
    </row>
    <row r="31" spans="1:9" ht="28.5" x14ac:dyDescent="0.25">
      <c r="A31" s="92"/>
      <c r="B31" s="92">
        <v>66</v>
      </c>
      <c r="C31" s="93"/>
      <c r="D31" s="95" t="s">
        <v>113</v>
      </c>
      <c r="E31" s="87">
        <f>E32+E34</f>
        <v>23240.33</v>
      </c>
      <c r="F31" s="87">
        <v>25800</v>
      </c>
      <c r="G31" s="87">
        <f>G32+G34</f>
        <v>21406.3</v>
      </c>
      <c r="H31" s="128">
        <f t="shared" si="3"/>
        <v>92.108416704926299</v>
      </c>
      <c r="I31" s="128">
        <f>(G31/F31)*100</f>
        <v>82.970155038759685</v>
      </c>
    </row>
    <row r="32" spans="1:9" x14ac:dyDescent="0.25">
      <c r="A32" s="74"/>
      <c r="B32" s="74"/>
      <c r="C32" s="65" t="s">
        <v>110</v>
      </c>
      <c r="D32" s="65" t="s">
        <v>50</v>
      </c>
      <c r="E32" s="88">
        <f>E33</f>
        <v>18146.63</v>
      </c>
      <c r="F32" s="89">
        <v>22800</v>
      </c>
      <c r="G32" s="89">
        <f>G33</f>
        <v>18716.23</v>
      </c>
      <c r="H32" s="91">
        <f t="shared" si="3"/>
        <v>103.13887482138556</v>
      </c>
      <c r="I32" s="91">
        <f>(G32/F32)*100</f>
        <v>82.088728070175435</v>
      </c>
    </row>
    <row r="33" spans="1:15" x14ac:dyDescent="0.25">
      <c r="A33" s="74"/>
      <c r="B33" s="74">
        <v>6615</v>
      </c>
      <c r="C33" s="65"/>
      <c r="D33" s="74" t="s">
        <v>244</v>
      </c>
      <c r="E33" s="90">
        <v>18146.63</v>
      </c>
      <c r="F33" s="89"/>
      <c r="G33" s="91">
        <v>18716.23</v>
      </c>
      <c r="H33" s="91">
        <f t="shared" si="3"/>
        <v>103.13887482138556</v>
      </c>
      <c r="I33" s="91">
        <v>0</v>
      </c>
      <c r="O33" s="57"/>
    </row>
    <row r="34" spans="1:15" x14ac:dyDescent="0.25">
      <c r="A34" s="74"/>
      <c r="B34" s="74"/>
      <c r="C34" s="65" t="s">
        <v>114</v>
      </c>
      <c r="D34" s="65" t="s">
        <v>61</v>
      </c>
      <c r="E34" s="88">
        <f>E35</f>
        <v>5093.7</v>
      </c>
      <c r="F34" s="89">
        <v>3000</v>
      </c>
      <c r="G34" s="89">
        <f>G35</f>
        <v>2690.07</v>
      </c>
      <c r="H34" s="91">
        <f t="shared" si="3"/>
        <v>52.811708581188533</v>
      </c>
      <c r="I34" s="91">
        <f>(G34/F34)*100</f>
        <v>89.669000000000011</v>
      </c>
      <c r="O34" s="57"/>
    </row>
    <row r="35" spans="1:15" x14ac:dyDescent="0.25">
      <c r="A35" s="74"/>
      <c r="B35" s="74">
        <v>6631</v>
      </c>
      <c r="C35" s="65"/>
      <c r="D35" s="74" t="s">
        <v>245</v>
      </c>
      <c r="E35" s="90">
        <v>5093.7</v>
      </c>
      <c r="F35" s="88"/>
      <c r="G35" s="90">
        <v>2690.07</v>
      </c>
      <c r="H35" s="90">
        <f t="shared" si="3"/>
        <v>52.811708581188533</v>
      </c>
      <c r="I35" s="90">
        <v>0</v>
      </c>
    </row>
    <row r="36" spans="1:15" ht="28.5" x14ac:dyDescent="0.25">
      <c r="A36" s="92"/>
      <c r="B36" s="92">
        <v>67</v>
      </c>
      <c r="C36" s="93"/>
      <c r="D36" s="86" t="s">
        <v>30</v>
      </c>
      <c r="E36" s="87">
        <f>E37+E39</f>
        <v>230194.17</v>
      </c>
      <c r="F36" s="87">
        <v>244752.86</v>
      </c>
      <c r="G36" s="87">
        <f>G37+G39+G42</f>
        <v>280734.3</v>
      </c>
      <c r="H36" s="128">
        <f t="shared" si="3"/>
        <v>121.95543440565848</v>
      </c>
      <c r="I36" s="128">
        <f>(G36/F36)*100</f>
        <v>114.70113158228263</v>
      </c>
    </row>
    <row r="37" spans="1:15" x14ac:dyDescent="0.25">
      <c r="A37" s="74"/>
      <c r="B37" s="74"/>
      <c r="C37" s="96" t="s">
        <v>115</v>
      </c>
      <c r="D37" s="97" t="s">
        <v>38</v>
      </c>
      <c r="E37" s="88">
        <f>E38</f>
        <v>202570.98</v>
      </c>
      <c r="F37" s="89">
        <v>207851</v>
      </c>
      <c r="G37" s="89">
        <f>G38</f>
        <v>207838.47</v>
      </c>
      <c r="H37" s="91">
        <f t="shared" si="3"/>
        <v>102.60031816995701</v>
      </c>
      <c r="I37" s="91">
        <f>(G37/F37)*100</f>
        <v>99.993971643148214</v>
      </c>
    </row>
    <row r="38" spans="1:15" ht="28.5" x14ac:dyDescent="0.25">
      <c r="A38" s="74"/>
      <c r="B38" s="74">
        <v>6711</v>
      </c>
      <c r="C38" s="96"/>
      <c r="D38" s="98" t="s">
        <v>246</v>
      </c>
      <c r="E38" s="90">
        <v>202570.98</v>
      </c>
      <c r="F38" s="89"/>
      <c r="G38" s="91">
        <v>207838.47</v>
      </c>
      <c r="H38" s="91">
        <f t="shared" si="3"/>
        <v>102.60031816995701</v>
      </c>
      <c r="I38" s="91">
        <v>0</v>
      </c>
    </row>
    <row r="39" spans="1:15" x14ac:dyDescent="0.25">
      <c r="A39" s="74"/>
      <c r="B39" s="74"/>
      <c r="C39" s="65" t="s">
        <v>116</v>
      </c>
      <c r="D39" s="97" t="s">
        <v>12</v>
      </c>
      <c r="E39" s="88">
        <f>E40+E41</f>
        <v>27623.190000000002</v>
      </c>
      <c r="F39" s="89">
        <v>31607.52</v>
      </c>
      <c r="G39" s="89">
        <f>G40+G41</f>
        <v>70278.01999999999</v>
      </c>
      <c r="H39" s="91">
        <f t="shared" si="3"/>
        <v>254.4167418752142</v>
      </c>
      <c r="I39" s="91">
        <f>(G39/F39)*100</f>
        <v>222.34588477678727</v>
      </c>
    </row>
    <row r="40" spans="1:15" ht="27" customHeight="1" x14ac:dyDescent="0.25">
      <c r="A40" s="74"/>
      <c r="B40" s="74">
        <v>6711</v>
      </c>
      <c r="C40" s="65"/>
      <c r="D40" s="98" t="s">
        <v>246</v>
      </c>
      <c r="E40" s="90">
        <v>16228.92</v>
      </c>
      <c r="F40" s="89"/>
      <c r="G40" s="91">
        <v>43130.63</v>
      </c>
      <c r="H40" s="91">
        <f t="shared" si="3"/>
        <v>265.76401880100462</v>
      </c>
      <c r="I40" s="91">
        <v>0</v>
      </c>
    </row>
    <row r="41" spans="1:15" ht="27" customHeight="1" x14ac:dyDescent="0.25">
      <c r="A41" s="74"/>
      <c r="B41" s="74">
        <v>6712</v>
      </c>
      <c r="C41" s="65"/>
      <c r="D41" s="98" t="s">
        <v>276</v>
      </c>
      <c r="E41" s="90">
        <v>11394.27</v>
      </c>
      <c r="F41" s="89"/>
      <c r="G41" s="91">
        <v>27147.39</v>
      </c>
      <c r="H41" s="91">
        <f t="shared" si="3"/>
        <v>238.25475436337737</v>
      </c>
      <c r="I41" s="91">
        <v>0</v>
      </c>
    </row>
    <row r="42" spans="1:15" x14ac:dyDescent="0.25">
      <c r="A42" s="74"/>
      <c r="B42" s="74"/>
      <c r="C42" s="65" t="s">
        <v>117</v>
      </c>
      <c r="D42" s="97" t="s">
        <v>102</v>
      </c>
      <c r="E42" s="88">
        <v>0</v>
      </c>
      <c r="F42" s="89">
        <v>5294.34</v>
      </c>
      <c r="G42" s="89">
        <f>G43</f>
        <v>2617.81</v>
      </c>
      <c r="H42" s="91">
        <v>0</v>
      </c>
      <c r="I42" s="91">
        <f>(G42/F42)*100</f>
        <v>49.445445513510649</v>
      </c>
    </row>
    <row r="43" spans="1:15" ht="28.5" x14ac:dyDescent="0.25">
      <c r="A43" s="74"/>
      <c r="B43" s="74">
        <v>6711</v>
      </c>
      <c r="C43" s="65"/>
      <c r="D43" s="98" t="s">
        <v>246</v>
      </c>
      <c r="E43" s="89">
        <v>0</v>
      </c>
      <c r="F43" s="89"/>
      <c r="G43" s="89">
        <v>2617.81</v>
      </c>
      <c r="H43" s="91">
        <v>0</v>
      </c>
      <c r="I43" s="91">
        <v>0</v>
      </c>
    </row>
    <row r="44" spans="1:15" x14ac:dyDescent="0.25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15" ht="15.75" customHeight="1" x14ac:dyDescent="0.25">
      <c r="A45" s="296" t="s">
        <v>13</v>
      </c>
      <c r="B45" s="297"/>
      <c r="C45" s="297"/>
      <c r="D45" s="297"/>
      <c r="E45" s="297"/>
      <c r="F45" s="297"/>
      <c r="G45" s="297"/>
      <c r="H45" s="149"/>
      <c r="I45" s="149"/>
    </row>
    <row r="46" spans="1:15" x14ac:dyDescent="0.25">
      <c r="A46" s="130"/>
      <c r="B46" s="130"/>
      <c r="C46" s="130"/>
      <c r="D46" s="130"/>
      <c r="E46" s="130"/>
      <c r="F46" s="130"/>
      <c r="G46" s="130"/>
      <c r="H46" s="130"/>
      <c r="I46" s="130"/>
    </row>
    <row r="47" spans="1:15" ht="32.25" customHeight="1" x14ac:dyDescent="0.25">
      <c r="A47" s="77" t="s">
        <v>8</v>
      </c>
      <c r="B47" s="78" t="s">
        <v>9</v>
      </c>
      <c r="C47" s="78" t="s">
        <v>10</v>
      </c>
      <c r="D47" s="78" t="s">
        <v>14</v>
      </c>
      <c r="E47" s="79" t="s">
        <v>195</v>
      </c>
      <c r="F47" s="99" t="s">
        <v>158</v>
      </c>
      <c r="G47" s="77" t="s">
        <v>273</v>
      </c>
      <c r="H47" s="99" t="s">
        <v>263</v>
      </c>
      <c r="I47" s="99" t="s">
        <v>263</v>
      </c>
    </row>
    <row r="48" spans="1:15" ht="12.75" customHeight="1" x14ac:dyDescent="0.25">
      <c r="A48" s="80"/>
      <c r="B48" s="80"/>
      <c r="C48" s="80"/>
      <c r="D48" s="168">
        <v>1</v>
      </c>
      <c r="E48" s="168">
        <v>2</v>
      </c>
      <c r="F48" s="168">
        <v>3</v>
      </c>
      <c r="G48" s="168">
        <v>4</v>
      </c>
      <c r="H48" s="169" t="s">
        <v>261</v>
      </c>
      <c r="I48" s="169" t="s">
        <v>262</v>
      </c>
    </row>
    <row r="49" spans="1:9" ht="24.75" customHeight="1" x14ac:dyDescent="0.25">
      <c r="A49" s="81"/>
      <c r="B49" s="82"/>
      <c r="C49" s="82"/>
      <c r="D49" s="82" t="s">
        <v>95</v>
      </c>
      <c r="E49" s="83">
        <f>E50+E164</f>
        <v>2544976.37</v>
      </c>
      <c r="F49" s="83">
        <v>3367803.5500000003</v>
      </c>
      <c r="G49" s="83">
        <f>G50+G164</f>
        <v>3233995.7419999996</v>
      </c>
      <c r="H49" s="125">
        <f>(G49/E49)*100</f>
        <v>127.07370410673005</v>
      </c>
      <c r="I49" s="125">
        <f>(G49/F49)*100</f>
        <v>96.026852338224998</v>
      </c>
    </row>
    <row r="50" spans="1:9" ht="25.5" customHeight="1" x14ac:dyDescent="0.25">
      <c r="A50" s="80">
        <v>3</v>
      </c>
      <c r="B50" s="80"/>
      <c r="C50" s="100"/>
      <c r="D50" s="80" t="s">
        <v>15</v>
      </c>
      <c r="E50" s="84">
        <f>E51+E67+E147+E154+E161</f>
        <v>2518744.7600000002</v>
      </c>
      <c r="F50" s="84">
        <v>3349179.95</v>
      </c>
      <c r="G50" s="84">
        <f>G51+G67+G147+G154+G161</f>
        <v>3188327.4699999997</v>
      </c>
      <c r="H50" s="127">
        <f>(G50/E50)*100</f>
        <v>126.58398423824411</v>
      </c>
      <c r="I50" s="127">
        <f>(G50/F50)*100</f>
        <v>95.197257764546208</v>
      </c>
    </row>
    <row r="51" spans="1:9" x14ac:dyDescent="0.25">
      <c r="A51" s="85"/>
      <c r="B51" s="86">
        <v>31</v>
      </c>
      <c r="C51" s="86"/>
      <c r="D51" s="86" t="s">
        <v>16</v>
      </c>
      <c r="E51" s="101">
        <f>E52+E58+E62</f>
        <v>2219464.3600000003</v>
      </c>
      <c r="F51" s="101">
        <v>2865436.21</v>
      </c>
      <c r="G51" s="101">
        <f>G52+G56+G58+G64</f>
        <v>2789066.3699999996</v>
      </c>
      <c r="H51" s="129">
        <f>(G51/E51)*100</f>
        <v>125.66394037523536</v>
      </c>
      <c r="I51" s="129">
        <f>(G51/F51)*100</f>
        <v>97.334791829129557</v>
      </c>
    </row>
    <row r="52" spans="1:9" x14ac:dyDescent="0.25">
      <c r="A52" s="74"/>
      <c r="B52" s="74"/>
      <c r="C52" s="74" t="s">
        <v>116</v>
      </c>
      <c r="D52" s="65" t="s">
        <v>163</v>
      </c>
      <c r="E52" s="88">
        <f>E53+E54+E55</f>
        <v>2302.64</v>
      </c>
      <c r="F52" s="89">
        <v>20000</v>
      </c>
      <c r="G52" s="89">
        <f>G53+G54+G55</f>
        <v>18299.79</v>
      </c>
      <c r="H52" s="91">
        <v>0</v>
      </c>
      <c r="I52" s="91">
        <f>(G52/F52)*100</f>
        <v>91.498950000000008</v>
      </c>
    </row>
    <row r="53" spans="1:9" x14ac:dyDescent="0.25">
      <c r="A53" s="74"/>
      <c r="B53" s="74">
        <v>3111</v>
      </c>
      <c r="C53" s="74"/>
      <c r="D53" s="74" t="s">
        <v>56</v>
      </c>
      <c r="E53" s="90">
        <v>1289.82</v>
      </c>
      <c r="F53" s="89"/>
      <c r="G53" s="91">
        <v>13819.56</v>
      </c>
      <c r="H53" s="91">
        <v>0</v>
      </c>
      <c r="I53" s="91">
        <v>0</v>
      </c>
    </row>
    <row r="54" spans="1:9" x14ac:dyDescent="0.25">
      <c r="A54" s="74"/>
      <c r="B54" s="74">
        <v>3121</v>
      </c>
      <c r="C54" s="74"/>
      <c r="D54" s="74" t="s">
        <v>221</v>
      </c>
      <c r="E54" s="90">
        <v>800</v>
      </c>
      <c r="F54" s="89"/>
      <c r="G54" s="91">
        <v>2200</v>
      </c>
      <c r="H54" s="91">
        <v>0</v>
      </c>
      <c r="I54" s="91">
        <v>0</v>
      </c>
    </row>
    <row r="55" spans="1:9" x14ac:dyDescent="0.25">
      <c r="A55" s="74"/>
      <c r="B55" s="74">
        <v>3132</v>
      </c>
      <c r="C55" s="74"/>
      <c r="D55" s="74" t="s">
        <v>251</v>
      </c>
      <c r="E55" s="90">
        <v>212.82</v>
      </c>
      <c r="F55" s="89"/>
      <c r="G55" s="91">
        <v>2280.23</v>
      </c>
      <c r="H55" s="91">
        <v>0</v>
      </c>
      <c r="I55" s="91">
        <v>0</v>
      </c>
    </row>
    <row r="56" spans="1:9" x14ac:dyDescent="0.25">
      <c r="A56" s="74"/>
      <c r="B56" s="74"/>
      <c r="C56" s="74" t="s">
        <v>119</v>
      </c>
      <c r="D56" s="65" t="s">
        <v>86</v>
      </c>
      <c r="E56" s="90">
        <v>0</v>
      </c>
      <c r="F56" s="89"/>
      <c r="G56" s="89">
        <f>G57</f>
        <v>4000</v>
      </c>
      <c r="H56" s="91">
        <v>0</v>
      </c>
      <c r="I56" s="91">
        <v>0</v>
      </c>
    </row>
    <row r="57" spans="1:9" x14ac:dyDescent="0.25">
      <c r="A57" s="74"/>
      <c r="B57" s="74">
        <v>3121</v>
      </c>
      <c r="C57" s="74"/>
      <c r="D57" s="74" t="s">
        <v>221</v>
      </c>
      <c r="E57" s="90">
        <v>0</v>
      </c>
      <c r="F57" s="89"/>
      <c r="G57" s="91">
        <v>4000</v>
      </c>
      <c r="H57" s="91">
        <v>0</v>
      </c>
      <c r="I57" s="91">
        <v>0</v>
      </c>
    </row>
    <row r="58" spans="1:9" x14ac:dyDescent="0.25">
      <c r="A58" s="74"/>
      <c r="B58" s="74"/>
      <c r="C58" s="74" t="s">
        <v>108</v>
      </c>
      <c r="D58" s="65" t="s">
        <v>59</v>
      </c>
      <c r="E58" s="88">
        <f>E59+E60+E61</f>
        <v>2203196.56</v>
      </c>
      <c r="F58" s="89">
        <v>2837500</v>
      </c>
      <c r="G58" s="89">
        <f>G59+G60+G61</f>
        <v>2748581.5199999996</v>
      </c>
      <c r="H58" s="91">
        <f>(G58/E58)*100</f>
        <v>124.75425796779564</v>
      </c>
      <c r="I58" s="91">
        <f t="shared" ref="I58:I64" si="5">(G58/F58)*100</f>
        <v>96.866309074889855</v>
      </c>
    </row>
    <row r="59" spans="1:9" x14ac:dyDescent="0.25">
      <c r="A59" s="74"/>
      <c r="B59" s="102">
        <v>3111</v>
      </c>
      <c r="C59" s="102"/>
      <c r="D59" s="102" t="s">
        <v>56</v>
      </c>
      <c r="E59" s="90">
        <v>1828292.99</v>
      </c>
      <c r="F59" s="88"/>
      <c r="G59" s="90">
        <v>2297408</v>
      </c>
      <c r="H59" s="90">
        <f>(G59/E59)*100</f>
        <v>125.65863417766536</v>
      </c>
      <c r="I59" s="91">
        <v>0</v>
      </c>
    </row>
    <row r="60" spans="1:9" x14ac:dyDescent="0.25">
      <c r="A60" s="74"/>
      <c r="B60" s="102">
        <v>3121</v>
      </c>
      <c r="C60" s="102"/>
      <c r="D60" s="102" t="s">
        <v>221</v>
      </c>
      <c r="E60" s="90">
        <v>83476.100000000006</v>
      </c>
      <c r="F60" s="88"/>
      <c r="G60" s="90">
        <v>88558.28</v>
      </c>
      <c r="H60" s="90">
        <f t="shared" ref="H60:H63" si="6">(G60/E60)*100</f>
        <v>106.08818572022409</v>
      </c>
      <c r="I60" s="91">
        <v>0</v>
      </c>
    </row>
    <row r="61" spans="1:9" x14ac:dyDescent="0.25">
      <c r="A61" s="74"/>
      <c r="B61" s="102">
        <v>3132</v>
      </c>
      <c r="C61" s="102"/>
      <c r="D61" s="102" t="s">
        <v>252</v>
      </c>
      <c r="E61" s="90">
        <v>291427.46999999997</v>
      </c>
      <c r="F61" s="88"/>
      <c r="G61" s="90">
        <v>362615.24</v>
      </c>
      <c r="H61" s="90">
        <f t="shared" si="6"/>
        <v>124.42726830109736</v>
      </c>
      <c r="I61" s="91">
        <v>0</v>
      </c>
    </row>
    <row r="62" spans="1:9" x14ac:dyDescent="0.25">
      <c r="A62" s="74"/>
      <c r="B62" s="74"/>
      <c r="C62" s="74" t="s">
        <v>148</v>
      </c>
      <c r="D62" s="65" t="s">
        <v>149</v>
      </c>
      <c r="E62" s="88">
        <f>E63</f>
        <v>13965.16</v>
      </c>
      <c r="F62" s="88"/>
      <c r="G62" s="88">
        <v>0</v>
      </c>
      <c r="H62" s="90">
        <f t="shared" si="6"/>
        <v>0</v>
      </c>
      <c r="I62" s="91">
        <v>0</v>
      </c>
    </row>
    <row r="63" spans="1:9" x14ac:dyDescent="0.25">
      <c r="A63" s="74"/>
      <c r="B63" s="74">
        <v>3111</v>
      </c>
      <c r="C63" s="74"/>
      <c r="D63" s="74" t="s">
        <v>56</v>
      </c>
      <c r="E63" s="90">
        <v>13965.16</v>
      </c>
      <c r="F63" s="88"/>
      <c r="G63" s="88">
        <v>0</v>
      </c>
      <c r="H63" s="90">
        <f t="shared" si="6"/>
        <v>0</v>
      </c>
      <c r="I63" s="91">
        <v>0</v>
      </c>
    </row>
    <row r="64" spans="1:9" x14ac:dyDescent="0.25">
      <c r="A64" s="74"/>
      <c r="B64" s="74"/>
      <c r="C64" s="74" t="s">
        <v>120</v>
      </c>
      <c r="D64" s="65" t="s">
        <v>253</v>
      </c>
      <c r="E64" s="88">
        <v>0</v>
      </c>
      <c r="F64" s="88">
        <v>18560.16</v>
      </c>
      <c r="G64" s="88">
        <f>G65+G66</f>
        <v>18185.060000000001</v>
      </c>
      <c r="H64" s="90">
        <v>0</v>
      </c>
      <c r="I64" s="91">
        <f t="shared" si="5"/>
        <v>97.979004491340604</v>
      </c>
    </row>
    <row r="65" spans="1:9" x14ac:dyDescent="0.25">
      <c r="A65" s="74"/>
      <c r="B65" s="74">
        <v>3111</v>
      </c>
      <c r="C65" s="74"/>
      <c r="D65" s="74" t="s">
        <v>56</v>
      </c>
      <c r="E65" s="90">
        <v>0</v>
      </c>
      <c r="F65" s="88"/>
      <c r="G65" s="90">
        <v>15609.51</v>
      </c>
      <c r="H65" s="90">
        <v>0</v>
      </c>
      <c r="I65" s="91">
        <v>0</v>
      </c>
    </row>
    <row r="66" spans="1:9" x14ac:dyDescent="0.25">
      <c r="A66" s="74"/>
      <c r="B66" s="102">
        <v>3132</v>
      </c>
      <c r="C66" s="102"/>
      <c r="D66" s="102" t="s">
        <v>252</v>
      </c>
      <c r="E66" s="90">
        <v>0</v>
      </c>
      <c r="F66" s="88"/>
      <c r="G66" s="90">
        <v>2575.5500000000002</v>
      </c>
      <c r="H66" s="90">
        <v>0</v>
      </c>
      <c r="I66" s="91">
        <v>0</v>
      </c>
    </row>
    <row r="67" spans="1:9" x14ac:dyDescent="0.25">
      <c r="A67" s="92"/>
      <c r="B67" s="92">
        <v>32</v>
      </c>
      <c r="C67" s="92"/>
      <c r="D67" s="92" t="s">
        <v>25</v>
      </c>
      <c r="E67" s="87">
        <f>E68+E74+E88+E113+E118+E126+E134+E141</f>
        <v>295824.17000000004</v>
      </c>
      <c r="F67" s="87">
        <v>453415.61</v>
      </c>
      <c r="G67" s="87">
        <f>G68+G74+G88+G113+G118+G126+G134+G141</f>
        <v>388588.98</v>
      </c>
      <c r="H67" s="128">
        <f>(G67/E67)*100</f>
        <v>131.35809017904111</v>
      </c>
      <c r="I67" s="128">
        <f>(G67/F67)*100</f>
        <v>85.702602960670021</v>
      </c>
    </row>
    <row r="68" spans="1:9" x14ac:dyDescent="0.25">
      <c r="A68" s="74"/>
      <c r="B68" s="74"/>
      <c r="C68" s="74" t="s">
        <v>116</v>
      </c>
      <c r="D68" s="65" t="s">
        <v>12</v>
      </c>
      <c r="E68" s="88">
        <f>E69+E70+E71+E72+E73</f>
        <v>31200.26</v>
      </c>
      <c r="F68" s="89">
        <v>8467.2099999999991</v>
      </c>
      <c r="G68" s="89">
        <f>G69+G70+G71+G72+G73</f>
        <v>24622.84</v>
      </c>
      <c r="H68" s="91">
        <f>(G68/E68)*100</f>
        <v>78.918701318514664</v>
      </c>
      <c r="I68" s="91">
        <f>(G68/F68)*100</f>
        <v>290.80228316056889</v>
      </c>
    </row>
    <row r="69" spans="1:9" x14ac:dyDescent="0.25">
      <c r="A69" s="74"/>
      <c r="B69" s="74">
        <v>3212</v>
      </c>
      <c r="C69" s="74"/>
      <c r="D69" s="74" t="s">
        <v>197</v>
      </c>
      <c r="E69" s="90">
        <v>155.52000000000001</v>
      </c>
      <c r="F69" s="89"/>
      <c r="G69" s="91">
        <v>745.44</v>
      </c>
      <c r="H69" s="91">
        <f t="shared" ref="H69:H70" si="7">(G69/E69)*100</f>
        <v>479.32098765432096</v>
      </c>
      <c r="I69" s="91">
        <v>0</v>
      </c>
    </row>
    <row r="70" spans="1:9" x14ac:dyDescent="0.25">
      <c r="A70" s="74"/>
      <c r="B70" s="74">
        <v>3223</v>
      </c>
      <c r="C70" s="74"/>
      <c r="D70" s="74" t="s">
        <v>201</v>
      </c>
      <c r="E70" s="90">
        <v>17273.98</v>
      </c>
      <c r="F70" s="89"/>
      <c r="G70" s="91">
        <v>14572.69</v>
      </c>
      <c r="H70" s="91">
        <f t="shared" si="7"/>
        <v>84.362086791810569</v>
      </c>
      <c r="I70" s="91">
        <v>0</v>
      </c>
    </row>
    <row r="71" spans="1:9" x14ac:dyDescent="0.25">
      <c r="A71" s="74"/>
      <c r="B71" s="102">
        <v>3232</v>
      </c>
      <c r="C71" s="102"/>
      <c r="D71" s="102" t="s">
        <v>219</v>
      </c>
      <c r="E71" s="90">
        <v>13139.88</v>
      </c>
      <c r="F71" s="89"/>
      <c r="G71" s="91">
        <v>8486.2099999999991</v>
      </c>
      <c r="H71" s="91">
        <f t="shared" ref="H71:H112" si="8">(G71/E71)*100</f>
        <v>64.583618724067492</v>
      </c>
      <c r="I71" s="91">
        <v>0</v>
      </c>
    </row>
    <row r="72" spans="1:9" x14ac:dyDescent="0.25">
      <c r="A72" s="74"/>
      <c r="B72" s="102">
        <v>3237</v>
      </c>
      <c r="C72" s="102"/>
      <c r="D72" s="102" t="s">
        <v>209</v>
      </c>
      <c r="E72" s="90">
        <v>630.88</v>
      </c>
      <c r="F72" s="89"/>
      <c r="G72" s="91">
        <v>631</v>
      </c>
      <c r="H72" s="91">
        <f t="shared" si="8"/>
        <v>100.01902104996196</v>
      </c>
      <c r="I72" s="91">
        <v>0</v>
      </c>
    </row>
    <row r="73" spans="1:9" x14ac:dyDescent="0.25">
      <c r="A73" s="74"/>
      <c r="B73" s="102">
        <v>3299</v>
      </c>
      <c r="C73" s="102"/>
      <c r="D73" s="102" t="s">
        <v>216</v>
      </c>
      <c r="E73" s="90">
        <v>0</v>
      </c>
      <c r="F73" s="89"/>
      <c r="G73" s="91">
        <v>187.5</v>
      </c>
      <c r="H73" s="91">
        <v>0</v>
      </c>
      <c r="I73" s="91">
        <v>0</v>
      </c>
    </row>
    <row r="74" spans="1:9" x14ac:dyDescent="0.25">
      <c r="A74" s="74"/>
      <c r="B74" s="74"/>
      <c r="C74" s="74" t="s">
        <v>110</v>
      </c>
      <c r="D74" s="65" t="s">
        <v>50</v>
      </c>
      <c r="E74" s="88">
        <f>SUM(E75:E87)</f>
        <v>18089.719999999998</v>
      </c>
      <c r="F74" s="89">
        <v>16150</v>
      </c>
      <c r="G74" s="89">
        <f>SUM(G75:G87)</f>
        <v>14609.929999999997</v>
      </c>
      <c r="H74" s="91">
        <f t="shared" si="8"/>
        <v>80.763715524618391</v>
      </c>
      <c r="I74" s="91">
        <f t="shared" ref="I74:I134" si="9">(G74/F74)*100</f>
        <v>90.4639628482972</v>
      </c>
    </row>
    <row r="75" spans="1:9" x14ac:dyDescent="0.25">
      <c r="A75" s="74"/>
      <c r="B75" s="74">
        <v>3211</v>
      </c>
      <c r="C75" s="74"/>
      <c r="D75" s="74" t="s">
        <v>196</v>
      </c>
      <c r="E75" s="90">
        <v>1926.7</v>
      </c>
      <c r="F75" s="91"/>
      <c r="G75" s="91">
        <v>1510.12</v>
      </c>
      <c r="H75" s="91">
        <f t="shared" si="8"/>
        <v>78.37857476514246</v>
      </c>
      <c r="I75" s="91">
        <v>0</v>
      </c>
    </row>
    <row r="76" spans="1:9" x14ac:dyDescent="0.25">
      <c r="A76" s="74"/>
      <c r="B76" s="74">
        <v>3214</v>
      </c>
      <c r="C76" s="74"/>
      <c r="D76" s="74" t="s">
        <v>199</v>
      </c>
      <c r="E76" s="90">
        <v>93.56</v>
      </c>
      <c r="F76" s="91"/>
      <c r="G76" s="91">
        <v>570.29999999999995</v>
      </c>
      <c r="H76" s="91">
        <v>0</v>
      </c>
      <c r="I76" s="91">
        <v>0</v>
      </c>
    </row>
    <row r="77" spans="1:9" x14ac:dyDescent="0.25">
      <c r="A77" s="74"/>
      <c r="B77" s="74">
        <v>3221</v>
      </c>
      <c r="C77" s="74"/>
      <c r="D77" s="74" t="s">
        <v>200</v>
      </c>
      <c r="E77" s="90">
        <v>4334.9399999999996</v>
      </c>
      <c r="F77" s="91"/>
      <c r="G77" s="91">
        <v>4247.8100000000004</v>
      </c>
      <c r="H77" s="91">
        <f t="shared" si="8"/>
        <v>97.990052918840874</v>
      </c>
      <c r="I77" s="91">
        <v>0</v>
      </c>
    </row>
    <row r="78" spans="1:9" x14ac:dyDescent="0.25">
      <c r="A78" s="74"/>
      <c r="B78" s="74">
        <v>3223</v>
      </c>
      <c r="C78" s="74"/>
      <c r="D78" s="74" t="s">
        <v>201</v>
      </c>
      <c r="E78" s="90">
        <v>7192.26</v>
      </c>
      <c r="F78" s="91"/>
      <c r="G78" s="91">
        <v>1000.16</v>
      </c>
      <c r="H78" s="91">
        <v>0</v>
      </c>
      <c r="I78" s="91">
        <v>0</v>
      </c>
    </row>
    <row r="79" spans="1:9" x14ac:dyDescent="0.25">
      <c r="A79" s="74"/>
      <c r="B79" s="74">
        <v>3224</v>
      </c>
      <c r="C79" s="74"/>
      <c r="D79" s="74" t="s">
        <v>254</v>
      </c>
      <c r="E79" s="90">
        <v>1210.69</v>
      </c>
      <c r="F79" s="91"/>
      <c r="G79" s="91">
        <v>1148.8499999999999</v>
      </c>
      <c r="H79" s="91">
        <f t="shared" si="8"/>
        <v>94.892168928462269</v>
      </c>
      <c r="I79" s="91">
        <v>0</v>
      </c>
    </row>
    <row r="80" spans="1:9" x14ac:dyDescent="0.25">
      <c r="A80" s="74"/>
      <c r="B80" s="74">
        <v>3225</v>
      </c>
      <c r="C80" s="74"/>
      <c r="D80" s="74" t="s">
        <v>202</v>
      </c>
      <c r="E80" s="90">
        <v>0</v>
      </c>
      <c r="F80" s="91"/>
      <c r="G80" s="91">
        <v>33.39</v>
      </c>
      <c r="H80" s="91">
        <v>0</v>
      </c>
      <c r="I80" s="91">
        <v>0</v>
      </c>
    </row>
    <row r="81" spans="1:9" x14ac:dyDescent="0.25">
      <c r="A81" s="74"/>
      <c r="B81" s="74">
        <v>3231</v>
      </c>
      <c r="C81" s="74"/>
      <c r="D81" s="74" t="s">
        <v>204</v>
      </c>
      <c r="E81" s="90">
        <v>0</v>
      </c>
      <c r="F81" s="91"/>
      <c r="G81" s="91">
        <v>534.79</v>
      </c>
      <c r="H81" s="91">
        <v>0</v>
      </c>
      <c r="I81" s="91">
        <v>0</v>
      </c>
    </row>
    <row r="82" spans="1:9" x14ac:dyDescent="0.25">
      <c r="A82" s="74"/>
      <c r="B82" s="74">
        <v>3232</v>
      </c>
      <c r="C82" s="74"/>
      <c r="D82" s="74" t="s">
        <v>224</v>
      </c>
      <c r="E82" s="90">
        <v>142.13</v>
      </c>
      <c r="F82" s="91"/>
      <c r="G82" s="91">
        <v>2618.5500000000002</v>
      </c>
      <c r="H82" s="91">
        <f t="shared" si="8"/>
        <v>1842.3626257651449</v>
      </c>
      <c r="I82" s="91">
        <v>0</v>
      </c>
    </row>
    <row r="83" spans="1:9" x14ac:dyDescent="0.25">
      <c r="A83" s="74"/>
      <c r="B83" s="74">
        <v>3233</v>
      </c>
      <c r="C83" s="74"/>
      <c r="D83" s="74" t="s">
        <v>205</v>
      </c>
      <c r="E83" s="90">
        <v>40</v>
      </c>
      <c r="F83" s="91"/>
      <c r="G83" s="91">
        <v>50</v>
      </c>
      <c r="H83" s="91">
        <f t="shared" si="8"/>
        <v>125</v>
      </c>
      <c r="I83" s="91">
        <v>0</v>
      </c>
    </row>
    <row r="84" spans="1:9" x14ac:dyDescent="0.25">
      <c r="A84" s="74"/>
      <c r="B84" s="74">
        <v>3234</v>
      </c>
      <c r="C84" s="74"/>
      <c r="D84" s="74" t="s">
        <v>206</v>
      </c>
      <c r="E84" s="90">
        <v>57.23</v>
      </c>
      <c r="F84" s="91"/>
      <c r="G84" s="91">
        <v>75.239999999999995</v>
      </c>
      <c r="H84" s="91">
        <f t="shared" si="8"/>
        <v>131.46950899877686</v>
      </c>
      <c r="I84" s="91">
        <v>0</v>
      </c>
    </row>
    <row r="85" spans="1:9" x14ac:dyDescent="0.25">
      <c r="A85" s="74"/>
      <c r="B85" s="74">
        <v>3237</v>
      </c>
      <c r="C85" s="74"/>
      <c r="D85" s="74" t="s">
        <v>209</v>
      </c>
      <c r="E85" s="90">
        <v>280.18</v>
      </c>
      <c r="F85" s="91"/>
      <c r="G85" s="91">
        <v>905.32</v>
      </c>
      <c r="H85" s="91">
        <f t="shared" si="8"/>
        <v>323.12085088157619</v>
      </c>
      <c r="I85" s="91">
        <v>0</v>
      </c>
    </row>
    <row r="86" spans="1:9" x14ac:dyDescent="0.25">
      <c r="A86" s="74"/>
      <c r="B86" s="74">
        <v>3238</v>
      </c>
      <c r="C86" s="74"/>
      <c r="D86" s="74" t="s">
        <v>210</v>
      </c>
      <c r="E86" s="90">
        <v>0</v>
      </c>
      <c r="F86" s="91"/>
      <c r="G86" s="91">
        <v>87.73</v>
      </c>
      <c r="H86" s="91">
        <v>0</v>
      </c>
      <c r="I86" s="91">
        <v>0</v>
      </c>
    </row>
    <row r="87" spans="1:9" x14ac:dyDescent="0.25">
      <c r="A87" s="74"/>
      <c r="B87" s="74">
        <v>3239</v>
      </c>
      <c r="C87" s="74"/>
      <c r="D87" s="74" t="s">
        <v>216</v>
      </c>
      <c r="E87" s="90">
        <v>2812.03</v>
      </c>
      <c r="F87" s="91"/>
      <c r="G87" s="91">
        <v>1827.67</v>
      </c>
      <c r="H87" s="91">
        <f t="shared" si="8"/>
        <v>64.994683556007587</v>
      </c>
      <c r="I87" s="91">
        <v>0</v>
      </c>
    </row>
    <row r="88" spans="1:9" x14ac:dyDescent="0.25">
      <c r="A88" s="74"/>
      <c r="B88" s="74"/>
      <c r="C88" s="74" t="s">
        <v>115</v>
      </c>
      <c r="D88" s="97" t="s">
        <v>38</v>
      </c>
      <c r="E88" s="88">
        <f>SUM(E89:E112)</f>
        <v>184196.99999999997</v>
      </c>
      <c r="F88" s="89">
        <v>206351</v>
      </c>
      <c r="G88" s="89">
        <f>SUM(G89:G112)</f>
        <v>206342.5</v>
      </c>
      <c r="H88" s="91">
        <f t="shared" si="8"/>
        <v>112.02272566871341</v>
      </c>
      <c r="I88" s="91">
        <f t="shared" si="9"/>
        <v>99.99588080503608</v>
      </c>
    </row>
    <row r="89" spans="1:9" x14ac:dyDescent="0.25">
      <c r="A89" s="74"/>
      <c r="B89" s="102">
        <v>3211</v>
      </c>
      <c r="C89" s="102"/>
      <c r="D89" s="102" t="s">
        <v>196</v>
      </c>
      <c r="E89" s="90">
        <v>12298.82</v>
      </c>
      <c r="F89" s="91"/>
      <c r="G89" s="91">
        <v>10369.68</v>
      </c>
      <c r="H89" s="91">
        <f t="shared" si="8"/>
        <v>84.314430164845092</v>
      </c>
      <c r="I89" s="91">
        <v>0</v>
      </c>
    </row>
    <row r="90" spans="1:9" x14ac:dyDescent="0.25">
      <c r="A90" s="74"/>
      <c r="B90" s="102">
        <v>3212</v>
      </c>
      <c r="C90" s="102"/>
      <c r="D90" s="102" t="s">
        <v>197</v>
      </c>
      <c r="E90" s="90">
        <v>79791.78</v>
      </c>
      <c r="F90" s="91"/>
      <c r="G90" s="91">
        <v>80417.100000000006</v>
      </c>
      <c r="H90" s="91">
        <f t="shared" si="8"/>
        <v>100.7836897484929</v>
      </c>
      <c r="I90" s="91">
        <v>0</v>
      </c>
    </row>
    <row r="91" spans="1:9" x14ac:dyDescent="0.25">
      <c r="A91" s="74"/>
      <c r="B91" s="102">
        <v>3213</v>
      </c>
      <c r="C91" s="102"/>
      <c r="D91" s="102" t="s">
        <v>198</v>
      </c>
      <c r="E91" s="90">
        <v>1648.79</v>
      </c>
      <c r="F91" s="91"/>
      <c r="G91" s="91">
        <v>558.1</v>
      </c>
      <c r="H91" s="91">
        <f t="shared" si="8"/>
        <v>33.849065071961867</v>
      </c>
      <c r="I91" s="91">
        <v>0</v>
      </c>
    </row>
    <row r="92" spans="1:9" x14ac:dyDescent="0.25">
      <c r="A92" s="74"/>
      <c r="B92" s="74">
        <v>3214</v>
      </c>
      <c r="C92" s="74"/>
      <c r="D92" s="74" t="s">
        <v>199</v>
      </c>
      <c r="E92" s="90">
        <v>1338.59</v>
      </c>
      <c r="F92" s="91"/>
      <c r="G92" s="91">
        <v>687.59</v>
      </c>
      <c r="H92" s="91">
        <f t="shared" si="8"/>
        <v>51.366736640793675</v>
      </c>
      <c r="I92" s="91">
        <v>0</v>
      </c>
    </row>
    <row r="93" spans="1:9" x14ac:dyDescent="0.25">
      <c r="A93" s="74"/>
      <c r="B93" s="74">
        <v>3221</v>
      </c>
      <c r="C93" s="74"/>
      <c r="D93" s="74" t="s">
        <v>200</v>
      </c>
      <c r="E93" s="90">
        <v>17765.060000000001</v>
      </c>
      <c r="F93" s="91"/>
      <c r="G93" s="91">
        <v>16611.77</v>
      </c>
      <c r="H93" s="91">
        <f t="shared" si="8"/>
        <v>93.508099606756176</v>
      </c>
      <c r="I93" s="91">
        <v>0</v>
      </c>
    </row>
    <row r="94" spans="1:9" x14ac:dyDescent="0.25">
      <c r="A94" s="74"/>
      <c r="B94" s="74">
        <v>3222</v>
      </c>
      <c r="C94" s="74"/>
      <c r="D94" s="74" t="s">
        <v>220</v>
      </c>
      <c r="E94" s="90">
        <v>0</v>
      </c>
      <c r="F94" s="91"/>
      <c r="G94" s="91">
        <v>3430.26</v>
      </c>
      <c r="H94" s="91">
        <v>0</v>
      </c>
      <c r="I94" s="91">
        <v>0</v>
      </c>
    </row>
    <row r="95" spans="1:9" x14ac:dyDescent="0.25">
      <c r="A95" s="74"/>
      <c r="B95" s="74">
        <v>3223</v>
      </c>
      <c r="C95" s="74"/>
      <c r="D95" s="74" t="s">
        <v>201</v>
      </c>
      <c r="E95" s="90">
        <v>21006.17</v>
      </c>
      <c r="F95" s="91"/>
      <c r="G95" s="91">
        <v>38170.14</v>
      </c>
      <c r="H95" s="91">
        <f t="shared" si="8"/>
        <v>181.70918353988378</v>
      </c>
      <c r="I95" s="91">
        <v>0</v>
      </c>
    </row>
    <row r="96" spans="1:9" x14ac:dyDescent="0.25">
      <c r="A96" s="74"/>
      <c r="B96" s="74">
        <v>3224</v>
      </c>
      <c r="C96" s="74"/>
      <c r="D96" s="74" t="s">
        <v>218</v>
      </c>
      <c r="E96" s="90">
        <v>1585</v>
      </c>
      <c r="F96" s="91"/>
      <c r="G96" s="91">
        <v>1813</v>
      </c>
      <c r="H96" s="91">
        <f t="shared" si="8"/>
        <v>114.38485804416403</v>
      </c>
      <c r="I96" s="91">
        <v>0</v>
      </c>
    </row>
    <row r="97" spans="1:9" x14ac:dyDescent="0.25">
      <c r="A97" s="74"/>
      <c r="B97" s="74">
        <v>3225</v>
      </c>
      <c r="C97" s="74"/>
      <c r="D97" s="74" t="s">
        <v>202</v>
      </c>
      <c r="E97" s="90">
        <v>1603</v>
      </c>
      <c r="F97" s="91"/>
      <c r="G97" s="91">
        <v>308.75</v>
      </c>
      <c r="H97" s="91">
        <f t="shared" si="8"/>
        <v>19.260761072988146</v>
      </c>
      <c r="I97" s="91">
        <v>0</v>
      </c>
    </row>
    <row r="98" spans="1:9" x14ac:dyDescent="0.25">
      <c r="A98" s="74"/>
      <c r="B98" s="102">
        <v>3227</v>
      </c>
      <c r="C98" s="102"/>
      <c r="D98" s="102" t="s">
        <v>203</v>
      </c>
      <c r="E98" s="90">
        <v>690.2</v>
      </c>
      <c r="F98" s="91"/>
      <c r="G98" s="91">
        <v>1230.5999999999999</v>
      </c>
      <c r="H98" s="91">
        <f t="shared" si="8"/>
        <v>178.29614604462472</v>
      </c>
      <c r="I98" s="91">
        <v>0</v>
      </c>
    </row>
    <row r="99" spans="1:9" x14ac:dyDescent="0.25">
      <c r="A99" s="74"/>
      <c r="B99" s="102">
        <v>3231</v>
      </c>
      <c r="C99" s="102"/>
      <c r="D99" s="102" t="s">
        <v>204</v>
      </c>
      <c r="E99" s="90">
        <v>5039.0600000000004</v>
      </c>
      <c r="F99" s="91"/>
      <c r="G99" s="91">
        <v>6567.5</v>
      </c>
      <c r="H99" s="91">
        <f t="shared" si="8"/>
        <v>130.33184760649803</v>
      </c>
      <c r="I99" s="91">
        <v>0</v>
      </c>
    </row>
    <row r="100" spans="1:9" x14ac:dyDescent="0.25">
      <c r="A100" s="74"/>
      <c r="B100" s="102">
        <v>3232</v>
      </c>
      <c r="C100" s="102"/>
      <c r="D100" s="102" t="s">
        <v>219</v>
      </c>
      <c r="E100" s="90">
        <v>14300</v>
      </c>
      <c r="F100" s="91"/>
      <c r="G100" s="91">
        <v>15000</v>
      </c>
      <c r="H100" s="91">
        <f t="shared" si="8"/>
        <v>104.89510489510489</v>
      </c>
      <c r="I100" s="91">
        <v>0</v>
      </c>
    </row>
    <row r="101" spans="1:9" x14ac:dyDescent="0.25">
      <c r="A101" s="74"/>
      <c r="B101" s="74">
        <v>3233</v>
      </c>
      <c r="C101" s="74"/>
      <c r="D101" s="74" t="s">
        <v>205</v>
      </c>
      <c r="E101" s="90">
        <v>339.88</v>
      </c>
      <c r="F101" s="91"/>
      <c r="G101" s="91">
        <v>467.38</v>
      </c>
      <c r="H101" s="91">
        <f t="shared" si="8"/>
        <v>137.51323996704718</v>
      </c>
      <c r="I101" s="91">
        <v>0</v>
      </c>
    </row>
    <row r="102" spans="1:9" x14ac:dyDescent="0.25">
      <c r="A102" s="74"/>
      <c r="B102" s="74">
        <v>3234</v>
      </c>
      <c r="C102" s="74"/>
      <c r="D102" s="74" t="s">
        <v>206</v>
      </c>
      <c r="E102" s="90">
        <v>5934.61</v>
      </c>
      <c r="F102" s="91"/>
      <c r="G102" s="91">
        <v>5872.66</v>
      </c>
      <c r="H102" s="91">
        <f t="shared" si="8"/>
        <v>98.956123485789291</v>
      </c>
      <c r="I102" s="91">
        <v>0</v>
      </c>
    </row>
    <row r="103" spans="1:9" x14ac:dyDescent="0.25">
      <c r="A103" s="74"/>
      <c r="B103" s="74">
        <v>3235</v>
      </c>
      <c r="C103" s="74"/>
      <c r="D103" s="74" t="s">
        <v>207</v>
      </c>
      <c r="E103" s="90">
        <v>3314.91</v>
      </c>
      <c r="F103" s="91"/>
      <c r="G103" s="91">
        <v>4302.59</v>
      </c>
      <c r="H103" s="91">
        <f t="shared" si="8"/>
        <v>129.79507739274973</v>
      </c>
      <c r="I103" s="91">
        <v>0</v>
      </c>
    </row>
    <row r="104" spans="1:9" x14ac:dyDescent="0.25">
      <c r="A104" s="74"/>
      <c r="B104" s="74">
        <v>3236</v>
      </c>
      <c r="C104" s="74"/>
      <c r="D104" s="74" t="s">
        <v>208</v>
      </c>
      <c r="E104" s="90">
        <v>4141.0200000000004</v>
      </c>
      <c r="F104" s="89"/>
      <c r="G104" s="91">
        <v>3649.02</v>
      </c>
      <c r="H104" s="91">
        <v>0</v>
      </c>
      <c r="I104" s="91">
        <v>0</v>
      </c>
    </row>
    <row r="105" spans="1:9" x14ac:dyDescent="0.25">
      <c r="A105" s="74"/>
      <c r="B105" s="74">
        <v>3237</v>
      </c>
      <c r="C105" s="74"/>
      <c r="D105" s="74" t="s">
        <v>209</v>
      </c>
      <c r="E105" s="90">
        <v>745.69</v>
      </c>
      <c r="F105" s="91"/>
      <c r="G105" s="91">
        <v>2832</v>
      </c>
      <c r="H105" s="91">
        <f t="shared" si="8"/>
        <v>379.78248333757995</v>
      </c>
      <c r="I105" s="91">
        <v>0</v>
      </c>
    </row>
    <row r="106" spans="1:9" x14ac:dyDescent="0.25">
      <c r="A106" s="74"/>
      <c r="B106" s="74">
        <v>3238</v>
      </c>
      <c r="C106" s="74"/>
      <c r="D106" s="74" t="s">
        <v>210</v>
      </c>
      <c r="E106" s="90">
        <v>4998.93</v>
      </c>
      <c r="F106" s="91"/>
      <c r="G106" s="91">
        <v>5765.24</v>
      </c>
      <c r="H106" s="91">
        <f t="shared" si="8"/>
        <v>115.32948050882888</v>
      </c>
      <c r="I106" s="91">
        <v>0</v>
      </c>
    </row>
    <row r="107" spans="1:9" x14ac:dyDescent="0.25">
      <c r="A107" s="74"/>
      <c r="B107" s="74">
        <v>3239</v>
      </c>
      <c r="C107" s="74"/>
      <c r="D107" s="74" t="s">
        <v>211</v>
      </c>
      <c r="E107" s="90">
        <v>2912.59</v>
      </c>
      <c r="F107" s="91"/>
      <c r="G107" s="91">
        <v>3496.11</v>
      </c>
      <c r="H107" s="91">
        <f t="shared" si="8"/>
        <v>120.03440237039887</v>
      </c>
      <c r="I107" s="91">
        <v>0</v>
      </c>
    </row>
    <row r="108" spans="1:9" x14ac:dyDescent="0.25">
      <c r="A108" s="74"/>
      <c r="B108" s="74">
        <v>3292</v>
      </c>
      <c r="C108" s="74"/>
      <c r="D108" s="74" t="s">
        <v>212</v>
      </c>
      <c r="E108" s="90">
        <v>2580.36</v>
      </c>
      <c r="F108" s="91"/>
      <c r="G108" s="91">
        <v>2615.42</v>
      </c>
      <c r="H108" s="91">
        <f t="shared" si="8"/>
        <v>101.35872513912787</v>
      </c>
      <c r="I108" s="91">
        <v>0</v>
      </c>
    </row>
    <row r="109" spans="1:9" x14ac:dyDescent="0.25">
      <c r="A109" s="74"/>
      <c r="B109" s="74">
        <v>3293</v>
      </c>
      <c r="C109" s="74"/>
      <c r="D109" s="74" t="s">
        <v>213</v>
      </c>
      <c r="E109" s="90">
        <v>120.01</v>
      </c>
      <c r="F109" s="91"/>
      <c r="G109" s="91">
        <v>0</v>
      </c>
      <c r="H109" s="91">
        <f t="shared" si="8"/>
        <v>0</v>
      </c>
      <c r="I109" s="91">
        <v>0</v>
      </c>
    </row>
    <row r="110" spans="1:9" x14ac:dyDescent="0.25">
      <c r="A110" s="74"/>
      <c r="B110" s="74">
        <v>3294</v>
      </c>
      <c r="C110" s="74"/>
      <c r="D110" s="74" t="s">
        <v>214</v>
      </c>
      <c r="E110" s="90">
        <v>158.82</v>
      </c>
      <c r="F110" s="91"/>
      <c r="G110" s="91">
        <v>141</v>
      </c>
      <c r="H110" s="91">
        <f t="shared" si="8"/>
        <v>88.779750661125817</v>
      </c>
      <c r="I110" s="91">
        <v>0</v>
      </c>
    </row>
    <row r="111" spans="1:9" x14ac:dyDescent="0.25">
      <c r="A111" s="74"/>
      <c r="B111" s="74">
        <v>3295</v>
      </c>
      <c r="C111" s="74"/>
      <c r="D111" s="98" t="s">
        <v>215</v>
      </c>
      <c r="E111" s="90">
        <v>0</v>
      </c>
      <c r="F111" s="91"/>
      <c r="G111" s="91">
        <v>0</v>
      </c>
      <c r="H111" s="91">
        <v>0</v>
      </c>
      <c r="I111" s="91">
        <v>0</v>
      </c>
    </row>
    <row r="112" spans="1:9" x14ac:dyDescent="0.25">
      <c r="A112" s="74"/>
      <c r="B112" s="74">
        <v>3299</v>
      </c>
      <c r="C112" s="74"/>
      <c r="D112" s="98" t="s">
        <v>216</v>
      </c>
      <c r="E112" s="90">
        <v>1883.71</v>
      </c>
      <c r="F112" s="91"/>
      <c r="G112" s="91">
        <v>2036.59</v>
      </c>
      <c r="H112" s="91">
        <f t="shared" si="8"/>
        <v>108.11589894410498</v>
      </c>
      <c r="I112" s="91">
        <v>0</v>
      </c>
    </row>
    <row r="113" spans="1:9" x14ac:dyDescent="0.25">
      <c r="A113" s="74"/>
      <c r="B113" s="74"/>
      <c r="C113" s="74" t="s">
        <v>118</v>
      </c>
      <c r="D113" s="65" t="s">
        <v>66</v>
      </c>
      <c r="E113" s="88">
        <f>E114+E115+E116+E117</f>
        <v>18043.080000000002</v>
      </c>
      <c r="F113" s="88">
        <v>19000</v>
      </c>
      <c r="G113" s="88">
        <f t="shared" ref="G113" si="10">G114+G115+G116+G117</f>
        <v>25277.14</v>
      </c>
      <c r="H113" s="91">
        <f>(G113/E113)*100</f>
        <v>140.09326567304473</v>
      </c>
      <c r="I113" s="91">
        <f t="shared" si="9"/>
        <v>133.03757894736842</v>
      </c>
    </row>
    <row r="114" spans="1:9" x14ac:dyDescent="0.25">
      <c r="A114" s="74"/>
      <c r="B114" s="74">
        <v>3211</v>
      </c>
      <c r="C114" s="74"/>
      <c r="D114" s="74" t="s">
        <v>196</v>
      </c>
      <c r="E114" s="90">
        <v>2253.83</v>
      </c>
      <c r="F114" s="89"/>
      <c r="G114" s="91">
        <v>5656.73</v>
      </c>
      <c r="H114" s="91">
        <f t="shared" ref="H114:H117" si="11">(G114/E114)*100</f>
        <v>250.98299339346801</v>
      </c>
      <c r="I114" s="91">
        <v>0</v>
      </c>
    </row>
    <row r="115" spans="1:9" x14ac:dyDescent="0.25">
      <c r="A115" s="74"/>
      <c r="B115" s="74">
        <v>3221</v>
      </c>
      <c r="C115" s="74"/>
      <c r="D115" s="74" t="s">
        <v>200</v>
      </c>
      <c r="E115" s="90">
        <v>260</v>
      </c>
      <c r="F115" s="89"/>
      <c r="G115" s="91">
        <v>1944.41</v>
      </c>
      <c r="H115" s="91">
        <v>0</v>
      </c>
      <c r="I115" s="91">
        <v>0</v>
      </c>
    </row>
    <row r="116" spans="1:9" x14ac:dyDescent="0.25">
      <c r="A116" s="74"/>
      <c r="B116" s="74">
        <v>3232</v>
      </c>
      <c r="C116" s="74"/>
      <c r="D116" s="74" t="s">
        <v>219</v>
      </c>
      <c r="E116" s="90">
        <v>2293.75</v>
      </c>
      <c r="F116" s="89"/>
      <c r="G116" s="91">
        <v>0</v>
      </c>
      <c r="H116" s="91">
        <v>0</v>
      </c>
      <c r="I116" s="91">
        <v>0</v>
      </c>
    </row>
    <row r="117" spans="1:9" x14ac:dyDescent="0.25">
      <c r="A117" s="74"/>
      <c r="B117" s="74">
        <v>3299</v>
      </c>
      <c r="C117" s="74"/>
      <c r="D117" s="74" t="s">
        <v>216</v>
      </c>
      <c r="E117" s="90">
        <v>13235.5</v>
      </c>
      <c r="F117" s="89"/>
      <c r="G117" s="91">
        <v>17676</v>
      </c>
      <c r="H117" s="91">
        <f t="shared" si="11"/>
        <v>133.54992255676024</v>
      </c>
      <c r="I117" s="91">
        <v>0</v>
      </c>
    </row>
    <row r="118" spans="1:9" x14ac:dyDescent="0.25">
      <c r="A118" s="74"/>
      <c r="B118" s="74"/>
      <c r="C118" s="74" t="s">
        <v>108</v>
      </c>
      <c r="D118" s="97" t="s">
        <v>59</v>
      </c>
      <c r="E118" s="88">
        <f>SUM(E119:E125)</f>
        <v>10276.64</v>
      </c>
      <c r="F118" s="89">
        <v>11400</v>
      </c>
      <c r="G118" s="89">
        <f>SUM(G119:G125)</f>
        <v>17053.739999999998</v>
      </c>
      <c r="H118" s="91">
        <f>(G118/E118)*100</f>
        <v>165.94665182394243</v>
      </c>
      <c r="I118" s="91">
        <f t="shared" si="9"/>
        <v>149.59421052631575</v>
      </c>
    </row>
    <row r="119" spans="1:9" x14ac:dyDescent="0.25">
      <c r="A119" s="74"/>
      <c r="B119" s="74">
        <v>3221</v>
      </c>
      <c r="C119" s="74"/>
      <c r="D119" s="98" t="s">
        <v>200</v>
      </c>
      <c r="E119" s="90">
        <v>483.36</v>
      </c>
      <c r="F119" s="88"/>
      <c r="G119" s="90">
        <v>745.9</v>
      </c>
      <c r="H119" s="91">
        <v>0</v>
      </c>
      <c r="I119" s="91">
        <v>0</v>
      </c>
    </row>
    <row r="120" spans="1:9" x14ac:dyDescent="0.25">
      <c r="A120" s="74"/>
      <c r="B120" s="74">
        <v>3231</v>
      </c>
      <c r="C120" s="74"/>
      <c r="D120" s="98" t="s">
        <v>255</v>
      </c>
      <c r="E120" s="90">
        <v>0</v>
      </c>
      <c r="F120" s="88"/>
      <c r="G120" s="90">
        <v>1700</v>
      </c>
      <c r="H120" s="91">
        <v>0</v>
      </c>
      <c r="I120" s="91">
        <v>0</v>
      </c>
    </row>
    <row r="121" spans="1:9" x14ac:dyDescent="0.25">
      <c r="A121" s="74"/>
      <c r="B121" s="74">
        <v>3236</v>
      </c>
      <c r="C121" s="74"/>
      <c r="D121" s="98" t="s">
        <v>208</v>
      </c>
      <c r="E121" s="90">
        <v>800</v>
      </c>
      <c r="F121" s="88"/>
      <c r="G121" s="90">
        <v>0</v>
      </c>
      <c r="H121" s="91">
        <v>0</v>
      </c>
      <c r="I121" s="91">
        <v>0</v>
      </c>
    </row>
    <row r="122" spans="1:9" x14ac:dyDescent="0.25">
      <c r="A122" s="74"/>
      <c r="B122" s="74">
        <v>3237</v>
      </c>
      <c r="C122" s="74"/>
      <c r="D122" s="98" t="s">
        <v>209</v>
      </c>
      <c r="E122" s="90">
        <v>4000</v>
      </c>
      <c r="F122" s="88"/>
      <c r="G122" s="90">
        <v>5400</v>
      </c>
      <c r="H122" s="91">
        <f t="shared" ref="H122:H123" si="12">(G122/E122)*100</f>
        <v>135</v>
      </c>
      <c r="I122" s="91">
        <v>0</v>
      </c>
    </row>
    <row r="123" spans="1:9" x14ac:dyDescent="0.25">
      <c r="A123" s="74"/>
      <c r="B123" s="74">
        <v>3295</v>
      </c>
      <c r="C123" s="74"/>
      <c r="D123" s="98" t="s">
        <v>215</v>
      </c>
      <c r="E123" s="90">
        <v>4993.28</v>
      </c>
      <c r="F123" s="88"/>
      <c r="G123" s="90">
        <v>2940</v>
      </c>
      <c r="H123" s="91">
        <f t="shared" si="12"/>
        <v>58.879133555498598</v>
      </c>
      <c r="I123" s="91">
        <v>0</v>
      </c>
    </row>
    <row r="124" spans="1:9" x14ac:dyDescent="0.25">
      <c r="A124" s="74"/>
      <c r="B124" s="74">
        <v>3296</v>
      </c>
      <c r="C124" s="74"/>
      <c r="D124" s="98" t="s">
        <v>235</v>
      </c>
      <c r="E124" s="90">
        <v>0</v>
      </c>
      <c r="F124" s="88"/>
      <c r="G124" s="90">
        <v>1067.8399999999999</v>
      </c>
      <c r="H124" s="91">
        <v>0</v>
      </c>
      <c r="I124" s="91">
        <v>0</v>
      </c>
    </row>
    <row r="125" spans="1:9" x14ac:dyDescent="0.25">
      <c r="A125" s="74"/>
      <c r="B125" s="74">
        <v>3299</v>
      </c>
      <c r="C125" s="74"/>
      <c r="D125" s="98" t="s">
        <v>216</v>
      </c>
      <c r="E125" s="90">
        <v>0</v>
      </c>
      <c r="F125" s="88"/>
      <c r="G125" s="90">
        <v>5200</v>
      </c>
      <c r="H125" s="91">
        <v>0</v>
      </c>
      <c r="I125" s="91">
        <v>0</v>
      </c>
    </row>
    <row r="126" spans="1:9" ht="15.75" customHeight="1" x14ac:dyDescent="0.25">
      <c r="A126" s="74"/>
      <c r="B126" s="74"/>
      <c r="C126" s="74" t="s">
        <v>119</v>
      </c>
      <c r="D126" s="97" t="s">
        <v>277</v>
      </c>
      <c r="E126" s="88">
        <f>SUM(E127:E133)</f>
        <v>28568.95</v>
      </c>
      <c r="F126" s="88">
        <v>193000</v>
      </c>
      <c r="G126" s="88">
        <f>SUM(G127:G133)</f>
        <v>93934.05</v>
      </c>
      <c r="H126" s="90">
        <f>(G126/E126)*100</f>
        <v>328.79769820031891</v>
      </c>
      <c r="I126" s="91">
        <f t="shared" si="9"/>
        <v>48.670492227979281</v>
      </c>
    </row>
    <row r="127" spans="1:9" x14ac:dyDescent="0.25">
      <c r="A127" s="74"/>
      <c r="B127" s="74">
        <v>3211</v>
      </c>
      <c r="C127" s="74"/>
      <c r="D127" s="98" t="s">
        <v>196</v>
      </c>
      <c r="E127" s="90">
        <v>943.01</v>
      </c>
      <c r="F127" s="88"/>
      <c r="G127" s="90">
        <v>2477.7800000000002</v>
      </c>
      <c r="H127" s="90">
        <f t="shared" ref="H127:H146" si="13">(G127/E127)*100</f>
        <v>262.75225077146587</v>
      </c>
      <c r="I127" s="91">
        <v>0</v>
      </c>
    </row>
    <row r="128" spans="1:9" x14ac:dyDescent="0.25">
      <c r="A128" s="74"/>
      <c r="B128" s="74">
        <v>3213</v>
      </c>
      <c r="C128" s="74"/>
      <c r="D128" s="98" t="s">
        <v>198</v>
      </c>
      <c r="E128" s="90">
        <v>13924.61</v>
      </c>
      <c r="F128" s="88"/>
      <c r="G128" s="90">
        <v>19481.88</v>
      </c>
      <c r="H128" s="90">
        <v>0</v>
      </c>
      <c r="I128" s="91">
        <v>0</v>
      </c>
    </row>
    <row r="129" spans="1:9" x14ac:dyDescent="0.25">
      <c r="A129" s="74"/>
      <c r="B129" s="74">
        <v>3232</v>
      </c>
      <c r="C129" s="74"/>
      <c r="D129" s="98" t="s">
        <v>219</v>
      </c>
      <c r="E129" s="90">
        <v>0</v>
      </c>
      <c r="F129" s="88"/>
      <c r="G129" s="90">
        <v>6020.63</v>
      </c>
      <c r="H129" s="90">
        <v>0</v>
      </c>
      <c r="I129" s="91">
        <v>0</v>
      </c>
    </row>
    <row r="130" spans="1:9" x14ac:dyDescent="0.25">
      <c r="A130" s="74"/>
      <c r="B130" s="74">
        <v>3233</v>
      </c>
      <c r="C130" s="74"/>
      <c r="D130" s="98" t="s">
        <v>205</v>
      </c>
      <c r="E130" s="90">
        <v>0</v>
      </c>
      <c r="F130" s="88"/>
      <c r="G130" s="90">
        <v>1095.01</v>
      </c>
      <c r="H130" s="90">
        <v>0</v>
      </c>
      <c r="I130" s="91">
        <v>0</v>
      </c>
    </row>
    <row r="131" spans="1:9" x14ac:dyDescent="0.25">
      <c r="A131" s="74"/>
      <c r="B131" s="74">
        <v>3237</v>
      </c>
      <c r="C131" s="74"/>
      <c r="D131" s="98" t="s">
        <v>209</v>
      </c>
      <c r="E131" s="90">
        <v>995.43</v>
      </c>
      <c r="F131" s="88"/>
      <c r="G131" s="90">
        <v>1120</v>
      </c>
      <c r="H131" s="90">
        <v>0</v>
      </c>
      <c r="I131" s="91">
        <v>0</v>
      </c>
    </row>
    <row r="132" spans="1:9" x14ac:dyDescent="0.25">
      <c r="A132" s="74"/>
      <c r="B132" s="74">
        <v>3241</v>
      </c>
      <c r="C132" s="74"/>
      <c r="D132" s="98" t="s">
        <v>241</v>
      </c>
      <c r="E132" s="90">
        <v>0</v>
      </c>
      <c r="F132" s="88"/>
      <c r="G132" s="90">
        <v>62767.17</v>
      </c>
      <c r="H132" s="90">
        <v>0</v>
      </c>
      <c r="I132" s="91">
        <v>0</v>
      </c>
    </row>
    <row r="133" spans="1:9" x14ac:dyDescent="0.25">
      <c r="A133" s="74"/>
      <c r="B133" s="74">
        <v>3299</v>
      </c>
      <c r="C133" s="74"/>
      <c r="D133" s="98" t="s">
        <v>216</v>
      </c>
      <c r="E133" s="90">
        <v>12705.9</v>
      </c>
      <c r="F133" s="88"/>
      <c r="G133" s="90">
        <v>971.58</v>
      </c>
      <c r="H133" s="90">
        <f t="shared" si="13"/>
        <v>7.6466838240502444</v>
      </c>
      <c r="I133" s="91">
        <v>0</v>
      </c>
    </row>
    <row r="134" spans="1:9" x14ac:dyDescent="0.25">
      <c r="A134" s="74"/>
      <c r="B134" s="74"/>
      <c r="C134" s="74" t="s">
        <v>120</v>
      </c>
      <c r="D134" s="97" t="s">
        <v>79</v>
      </c>
      <c r="E134" s="88">
        <f>E136</f>
        <v>354.82</v>
      </c>
      <c r="F134" s="89">
        <v>3983.61</v>
      </c>
      <c r="G134" s="89">
        <f>G135+G136+G137+G138+G139+G140</f>
        <v>4358.71</v>
      </c>
      <c r="H134" s="90">
        <f t="shared" si="13"/>
        <v>1228.4284989572179</v>
      </c>
      <c r="I134" s="91">
        <f t="shared" si="9"/>
        <v>109.41608239762427</v>
      </c>
    </row>
    <row r="135" spans="1:9" x14ac:dyDescent="0.25">
      <c r="A135" s="74"/>
      <c r="B135" s="74">
        <v>3212</v>
      </c>
      <c r="C135" s="74"/>
      <c r="D135" s="102" t="s">
        <v>197</v>
      </c>
      <c r="E135" s="90">
        <v>0</v>
      </c>
      <c r="F135" s="89"/>
      <c r="G135" s="91">
        <v>375.1</v>
      </c>
      <c r="H135" s="90">
        <v>0</v>
      </c>
      <c r="I135" s="91">
        <v>0</v>
      </c>
    </row>
    <row r="136" spans="1:9" x14ac:dyDescent="0.25">
      <c r="A136" s="74"/>
      <c r="B136" s="74">
        <v>3221</v>
      </c>
      <c r="C136" s="74"/>
      <c r="D136" s="98" t="s">
        <v>200</v>
      </c>
      <c r="E136" s="90">
        <v>354.82</v>
      </c>
      <c r="F136" s="89"/>
      <c r="G136" s="91">
        <v>2316.21</v>
      </c>
      <c r="H136" s="90">
        <f t="shared" si="13"/>
        <v>652.78451045600582</v>
      </c>
      <c r="I136" s="91">
        <v>0</v>
      </c>
    </row>
    <row r="137" spans="1:9" x14ac:dyDescent="0.25">
      <c r="A137" s="74"/>
      <c r="B137" s="74">
        <v>3225</v>
      </c>
      <c r="C137" s="74"/>
      <c r="D137" s="98" t="s">
        <v>257</v>
      </c>
      <c r="E137" s="90">
        <v>0</v>
      </c>
      <c r="F137" s="89"/>
      <c r="G137" s="91">
        <v>691.11</v>
      </c>
      <c r="H137" s="90">
        <v>0</v>
      </c>
      <c r="I137" s="91">
        <v>0</v>
      </c>
    </row>
    <row r="138" spans="1:9" x14ac:dyDescent="0.25">
      <c r="A138" s="74"/>
      <c r="B138" s="74">
        <v>3235</v>
      </c>
      <c r="C138" s="74"/>
      <c r="D138" s="98" t="s">
        <v>207</v>
      </c>
      <c r="E138" s="90">
        <v>0</v>
      </c>
      <c r="F138" s="89"/>
      <c r="G138" s="91">
        <v>39.96</v>
      </c>
      <c r="H138" s="90">
        <v>0</v>
      </c>
      <c r="I138" s="91">
        <v>0</v>
      </c>
    </row>
    <row r="139" spans="1:9" x14ac:dyDescent="0.25">
      <c r="A139" s="74"/>
      <c r="B139" s="74">
        <v>3237</v>
      </c>
      <c r="C139" s="74"/>
      <c r="D139" s="98" t="s">
        <v>209</v>
      </c>
      <c r="E139" s="90">
        <v>0</v>
      </c>
      <c r="F139" s="89"/>
      <c r="G139" s="91">
        <v>300</v>
      </c>
      <c r="H139" s="90">
        <v>0</v>
      </c>
      <c r="I139" s="91">
        <v>0</v>
      </c>
    </row>
    <row r="140" spans="1:9" x14ac:dyDescent="0.25">
      <c r="A140" s="74"/>
      <c r="B140" s="74">
        <v>3239</v>
      </c>
      <c r="C140" s="74"/>
      <c r="D140" s="98" t="s">
        <v>211</v>
      </c>
      <c r="E140" s="90">
        <v>0</v>
      </c>
      <c r="F140" s="89"/>
      <c r="G140" s="91">
        <v>636.33000000000004</v>
      </c>
      <c r="H140" s="90">
        <v>0</v>
      </c>
      <c r="I140" s="91">
        <v>0</v>
      </c>
    </row>
    <row r="141" spans="1:9" x14ac:dyDescent="0.25">
      <c r="A141" s="74"/>
      <c r="B141" s="74"/>
      <c r="C141" s="74" t="s">
        <v>114</v>
      </c>
      <c r="D141" s="65" t="s">
        <v>61</v>
      </c>
      <c r="E141" s="88">
        <f>E142+E143+E144+E145+E146</f>
        <v>5093.7</v>
      </c>
      <c r="F141" s="89">
        <v>3000</v>
      </c>
      <c r="G141" s="89">
        <f>G142+G145+G146</f>
        <v>2390.0700000000002</v>
      </c>
      <c r="H141" s="90">
        <f t="shared" si="13"/>
        <v>46.92208021673833</v>
      </c>
      <c r="I141" s="91">
        <f t="shared" ref="I141" si="14">(G141/F141)*100</f>
        <v>79.668999999999997</v>
      </c>
    </row>
    <row r="142" spans="1:9" x14ac:dyDescent="0.25">
      <c r="A142" s="74"/>
      <c r="B142" s="74">
        <v>3211</v>
      </c>
      <c r="C142" s="74"/>
      <c r="D142" s="74" t="s">
        <v>196</v>
      </c>
      <c r="E142" s="90">
        <v>639.85</v>
      </c>
      <c r="F142" s="88"/>
      <c r="G142" s="90">
        <v>92.37</v>
      </c>
      <c r="H142" s="90">
        <f t="shared" si="13"/>
        <v>14.436195983433617</v>
      </c>
      <c r="I142" s="91">
        <v>0</v>
      </c>
    </row>
    <row r="143" spans="1:9" x14ac:dyDescent="0.25">
      <c r="A143" s="74"/>
      <c r="B143" s="74">
        <v>3221</v>
      </c>
      <c r="C143" s="74"/>
      <c r="D143" s="74" t="s">
        <v>200</v>
      </c>
      <c r="E143" s="90">
        <v>1661.1</v>
      </c>
      <c r="F143" s="88"/>
      <c r="G143" s="90">
        <v>0</v>
      </c>
      <c r="H143" s="90">
        <f t="shared" si="13"/>
        <v>0</v>
      </c>
      <c r="I143" s="91">
        <v>0</v>
      </c>
    </row>
    <row r="144" spans="1:9" x14ac:dyDescent="0.25">
      <c r="A144" s="74"/>
      <c r="B144" s="74">
        <v>3225</v>
      </c>
      <c r="C144" s="74"/>
      <c r="D144" s="74" t="s">
        <v>202</v>
      </c>
      <c r="E144" s="90">
        <v>1133.9100000000001</v>
      </c>
      <c r="F144" s="88"/>
      <c r="G144" s="90">
        <v>0</v>
      </c>
      <c r="H144" s="90">
        <f t="shared" si="13"/>
        <v>0</v>
      </c>
      <c r="I144" s="91">
        <v>0</v>
      </c>
    </row>
    <row r="145" spans="1:9" ht="28.5" x14ac:dyDescent="0.25">
      <c r="A145" s="74"/>
      <c r="B145" s="74">
        <v>3291</v>
      </c>
      <c r="C145" s="74"/>
      <c r="D145" s="76" t="s">
        <v>258</v>
      </c>
      <c r="E145" s="90">
        <v>121.31</v>
      </c>
      <c r="F145" s="88"/>
      <c r="G145" s="90">
        <v>625.82000000000005</v>
      </c>
      <c r="H145" s="90">
        <f t="shared" si="13"/>
        <v>515.88492292473825</v>
      </c>
      <c r="I145" s="91">
        <v>0</v>
      </c>
    </row>
    <row r="146" spans="1:9" x14ac:dyDescent="0.25">
      <c r="A146" s="74"/>
      <c r="B146" s="74">
        <v>3299</v>
      </c>
      <c r="C146" s="74"/>
      <c r="D146" s="74" t="s">
        <v>216</v>
      </c>
      <c r="E146" s="90">
        <v>1537.53</v>
      </c>
      <c r="F146" s="88"/>
      <c r="G146" s="90">
        <v>1671.88</v>
      </c>
      <c r="H146" s="90">
        <f t="shared" si="13"/>
        <v>108.73804088375512</v>
      </c>
      <c r="I146" s="91">
        <v>0</v>
      </c>
    </row>
    <row r="147" spans="1:9" x14ac:dyDescent="0.25">
      <c r="A147" s="92"/>
      <c r="B147" s="92">
        <v>34</v>
      </c>
      <c r="C147" s="92"/>
      <c r="D147" s="93" t="s">
        <v>121</v>
      </c>
      <c r="E147" s="87">
        <f>E148+E150</f>
        <v>1213.7</v>
      </c>
      <c r="F147" s="87">
        <f t="shared" ref="F147" si="15">F148+F150</f>
        <v>1700</v>
      </c>
      <c r="G147" s="87">
        <f>G150+G152</f>
        <v>2105.06</v>
      </c>
      <c r="H147" s="128">
        <f>(G147/E147)*100</f>
        <v>173.44154239103565</v>
      </c>
      <c r="I147" s="128">
        <f>(G147/F147)*100</f>
        <v>123.8270588235294</v>
      </c>
    </row>
    <row r="148" spans="1:9" x14ac:dyDescent="0.25">
      <c r="A148" s="74"/>
      <c r="B148" s="74"/>
      <c r="C148" s="103" t="s">
        <v>110</v>
      </c>
      <c r="D148" s="65" t="s">
        <v>50</v>
      </c>
      <c r="E148" s="88">
        <f>E149</f>
        <v>113.7</v>
      </c>
      <c r="F148" s="89">
        <v>200</v>
      </c>
      <c r="G148" s="89">
        <v>0</v>
      </c>
      <c r="H148" s="91">
        <v>0</v>
      </c>
      <c r="I148" s="91">
        <f>(G148/F148)*100</f>
        <v>0</v>
      </c>
    </row>
    <row r="149" spans="1:9" x14ac:dyDescent="0.25">
      <c r="A149" s="74"/>
      <c r="B149" s="74">
        <v>3431</v>
      </c>
      <c r="C149" s="103"/>
      <c r="D149" s="74" t="s">
        <v>217</v>
      </c>
      <c r="E149" s="90">
        <v>113.7</v>
      </c>
      <c r="F149" s="89"/>
      <c r="G149" s="91">
        <v>0</v>
      </c>
      <c r="H149" s="91">
        <v>0</v>
      </c>
      <c r="I149" s="91">
        <v>0</v>
      </c>
    </row>
    <row r="150" spans="1:9" x14ac:dyDescent="0.25">
      <c r="A150" s="74"/>
      <c r="B150" s="74"/>
      <c r="C150" s="74" t="s">
        <v>115</v>
      </c>
      <c r="D150" s="65" t="s">
        <v>38</v>
      </c>
      <c r="E150" s="88">
        <f>E151</f>
        <v>1100</v>
      </c>
      <c r="F150" s="89">
        <v>1500</v>
      </c>
      <c r="G150" s="89">
        <f>G151</f>
        <v>1495.97</v>
      </c>
      <c r="H150" s="91">
        <f>(G150/E150)*100</f>
        <v>135.99727272727273</v>
      </c>
      <c r="I150" s="91">
        <f t="shared" ref="I150" si="16">(G150/F150)*100</f>
        <v>99.731333333333339</v>
      </c>
    </row>
    <row r="151" spans="1:9" x14ac:dyDescent="0.25">
      <c r="A151" s="74"/>
      <c r="B151" s="74">
        <v>3431</v>
      </c>
      <c r="C151" s="103"/>
      <c r="D151" s="74" t="s">
        <v>217</v>
      </c>
      <c r="E151" s="90">
        <v>1100</v>
      </c>
      <c r="F151" s="89"/>
      <c r="G151" s="91">
        <v>1495.97</v>
      </c>
      <c r="H151" s="91">
        <v>0</v>
      </c>
      <c r="I151" s="91">
        <v>0</v>
      </c>
    </row>
    <row r="152" spans="1:9" x14ac:dyDescent="0.25">
      <c r="A152" s="74"/>
      <c r="B152" s="74"/>
      <c r="C152" s="74" t="s">
        <v>122</v>
      </c>
      <c r="D152" s="65" t="s">
        <v>59</v>
      </c>
      <c r="E152" s="88">
        <v>0</v>
      </c>
      <c r="F152" s="89">
        <v>0</v>
      </c>
      <c r="G152" s="89">
        <f>G153</f>
        <v>609.09</v>
      </c>
      <c r="H152" s="91">
        <v>0</v>
      </c>
      <c r="I152" s="91">
        <v>0</v>
      </c>
    </row>
    <row r="153" spans="1:9" x14ac:dyDescent="0.25">
      <c r="A153" s="74"/>
      <c r="B153" s="74">
        <v>3433</v>
      </c>
      <c r="C153" s="74"/>
      <c r="D153" s="74" t="s">
        <v>236</v>
      </c>
      <c r="E153" s="90">
        <v>0</v>
      </c>
      <c r="F153" s="88"/>
      <c r="G153" s="90">
        <v>609.09</v>
      </c>
      <c r="H153" s="90">
        <v>0</v>
      </c>
      <c r="I153" s="91">
        <v>0</v>
      </c>
    </row>
    <row r="154" spans="1:9" ht="28.5" x14ac:dyDescent="0.25">
      <c r="A154" s="92"/>
      <c r="B154" s="92">
        <v>37</v>
      </c>
      <c r="C154" s="92"/>
      <c r="D154" s="95" t="s">
        <v>123</v>
      </c>
      <c r="E154" s="87">
        <f t="shared" ref="E154:F154" si="17">E157+E159</f>
        <v>528.73</v>
      </c>
      <c r="F154" s="87">
        <f t="shared" si="17"/>
        <v>8294.34</v>
      </c>
      <c r="G154" s="87">
        <f>G155+G157+G159</f>
        <v>6793.43</v>
      </c>
      <c r="H154" s="128">
        <f>(G154/E154)*100</f>
        <v>1284.8580560966845</v>
      </c>
      <c r="I154" s="128">
        <f>(G154/F154)*100</f>
        <v>81.904407101710333</v>
      </c>
    </row>
    <row r="155" spans="1:9" x14ac:dyDescent="0.25">
      <c r="A155" s="74"/>
      <c r="B155" s="74"/>
      <c r="C155" s="74" t="s">
        <v>115</v>
      </c>
      <c r="D155" s="65" t="s">
        <v>38</v>
      </c>
      <c r="E155" s="88">
        <v>0</v>
      </c>
      <c r="F155" s="88">
        <v>0</v>
      </c>
      <c r="G155" s="88">
        <f>G156</f>
        <v>208</v>
      </c>
      <c r="H155" s="91">
        <v>0</v>
      </c>
      <c r="I155" s="90">
        <v>0</v>
      </c>
    </row>
    <row r="156" spans="1:9" x14ac:dyDescent="0.25">
      <c r="A156" s="74"/>
      <c r="B156" s="74">
        <v>3722</v>
      </c>
      <c r="C156" s="103"/>
      <c r="D156" s="74" t="s">
        <v>256</v>
      </c>
      <c r="E156" s="90">
        <v>0</v>
      </c>
      <c r="F156" s="88"/>
      <c r="G156" s="90">
        <v>208</v>
      </c>
      <c r="H156" s="91">
        <v>0</v>
      </c>
      <c r="I156" s="90">
        <v>0</v>
      </c>
    </row>
    <row r="157" spans="1:9" x14ac:dyDescent="0.25">
      <c r="A157" s="74"/>
      <c r="B157" s="74"/>
      <c r="C157" s="74" t="s">
        <v>124</v>
      </c>
      <c r="D157" s="65" t="s">
        <v>102</v>
      </c>
      <c r="E157" s="88">
        <v>0</v>
      </c>
      <c r="F157" s="89">
        <v>5294.34</v>
      </c>
      <c r="G157" s="89">
        <f>G158</f>
        <v>2617.81</v>
      </c>
      <c r="H157" s="91">
        <v>0</v>
      </c>
      <c r="I157" s="91">
        <f>(G157/F157)*100</f>
        <v>49.445445513510649</v>
      </c>
    </row>
    <row r="158" spans="1:9" x14ac:dyDescent="0.25">
      <c r="A158" s="74"/>
      <c r="B158" s="74">
        <v>3722</v>
      </c>
      <c r="C158" s="74"/>
      <c r="D158" s="74" t="s">
        <v>256</v>
      </c>
      <c r="E158" s="90">
        <v>0</v>
      </c>
      <c r="F158" s="89"/>
      <c r="G158" s="91">
        <v>2617.81</v>
      </c>
      <c r="H158" s="91">
        <v>0</v>
      </c>
      <c r="I158" s="91">
        <v>0</v>
      </c>
    </row>
    <row r="159" spans="1:9" x14ac:dyDescent="0.25">
      <c r="A159" s="74"/>
      <c r="B159" s="74"/>
      <c r="C159" s="74" t="s">
        <v>122</v>
      </c>
      <c r="D159" s="97" t="s">
        <v>59</v>
      </c>
      <c r="E159" s="88">
        <f>E160</f>
        <v>528.73</v>
      </c>
      <c r="F159" s="89">
        <v>3000</v>
      </c>
      <c r="G159" s="89">
        <f>G160</f>
        <v>3967.62</v>
      </c>
      <c r="H159" s="91">
        <v>0</v>
      </c>
      <c r="I159" s="91">
        <f t="shared" ref="I159" si="18">(G159/F159)*100</f>
        <v>132.25400000000002</v>
      </c>
    </row>
    <row r="160" spans="1:9" x14ac:dyDescent="0.25">
      <c r="A160" s="74"/>
      <c r="B160" s="74">
        <v>3722</v>
      </c>
      <c r="C160" s="74"/>
      <c r="D160" s="98" t="s">
        <v>256</v>
      </c>
      <c r="E160" s="90">
        <v>528.73</v>
      </c>
      <c r="F160" s="88"/>
      <c r="G160" s="90">
        <v>3967.62</v>
      </c>
      <c r="H160" s="90">
        <v>0</v>
      </c>
      <c r="I160" s="91">
        <v>0</v>
      </c>
    </row>
    <row r="161" spans="1:9" x14ac:dyDescent="0.25">
      <c r="A161" s="92"/>
      <c r="B161" s="92">
        <v>38</v>
      </c>
      <c r="C161" s="92"/>
      <c r="D161" s="104" t="s">
        <v>145</v>
      </c>
      <c r="E161" s="87">
        <f>E162</f>
        <v>1713.8</v>
      </c>
      <c r="F161" s="87">
        <v>1773.63</v>
      </c>
      <c r="G161" s="87">
        <f>G162</f>
        <v>1773.63</v>
      </c>
      <c r="H161" s="128">
        <f>(G161/E161)*100</f>
        <v>103.49107247053333</v>
      </c>
      <c r="I161" s="128">
        <f>(G161/F161)*100</f>
        <v>100</v>
      </c>
    </row>
    <row r="162" spans="1:9" x14ac:dyDescent="0.25">
      <c r="A162" s="74"/>
      <c r="B162" s="74"/>
      <c r="C162" s="74" t="s">
        <v>122</v>
      </c>
      <c r="D162" s="97" t="s">
        <v>59</v>
      </c>
      <c r="E162" s="88">
        <f>E163</f>
        <v>1713.8</v>
      </c>
      <c r="F162" s="89">
        <v>1773.63</v>
      </c>
      <c r="G162" s="89">
        <f>G163</f>
        <v>1773.63</v>
      </c>
      <c r="H162" s="91">
        <f>(G162/E162)*100</f>
        <v>103.49107247053333</v>
      </c>
      <c r="I162" s="91">
        <f>(G162/F162)*100</f>
        <v>100</v>
      </c>
    </row>
    <row r="163" spans="1:9" x14ac:dyDescent="0.25">
      <c r="A163" s="74"/>
      <c r="B163" s="74">
        <v>3812</v>
      </c>
      <c r="C163" s="74"/>
      <c r="D163" s="98" t="s">
        <v>146</v>
      </c>
      <c r="E163" s="90">
        <v>1713.8</v>
      </c>
      <c r="F163" s="90"/>
      <c r="G163" s="90">
        <v>1773.63</v>
      </c>
      <c r="H163" s="91">
        <f>(G163/E163)*100</f>
        <v>103.49107247053333</v>
      </c>
      <c r="I163" s="91">
        <v>0</v>
      </c>
    </row>
    <row r="164" spans="1:9" x14ac:dyDescent="0.25">
      <c r="A164" s="105">
        <v>4</v>
      </c>
      <c r="B164" s="106"/>
      <c r="C164" s="107"/>
      <c r="D164" s="108" t="s">
        <v>17</v>
      </c>
      <c r="E164" s="84">
        <f>E165</f>
        <v>26231.61</v>
      </c>
      <c r="F164" s="84">
        <v>18623.599999999999</v>
      </c>
      <c r="G164" s="84">
        <f>G165+G186</f>
        <v>45668.272000000004</v>
      </c>
      <c r="H164" s="127">
        <f>(G164/E164)*100</f>
        <v>174.09633644294041</v>
      </c>
      <c r="I164" s="127">
        <f>(G164/F164)*100</f>
        <v>245.21720827337364</v>
      </c>
    </row>
    <row r="165" spans="1:9" x14ac:dyDescent="0.25">
      <c r="A165" s="86"/>
      <c r="B165" s="86">
        <v>42</v>
      </c>
      <c r="C165" s="86"/>
      <c r="D165" s="109" t="s">
        <v>18</v>
      </c>
      <c r="E165" s="87">
        <f>E166+E171+E177+E178+E183</f>
        <v>26231.61</v>
      </c>
      <c r="F165" s="87">
        <v>18623.599999999999</v>
      </c>
      <c r="G165" s="87">
        <f>G166+G171+G177+G178+G183</f>
        <v>42418.272000000004</v>
      </c>
      <c r="H165" s="128">
        <f>(G165/E165)*100</f>
        <v>161.70670423965592</v>
      </c>
      <c r="I165" s="128">
        <f>(G165/F165)*100</f>
        <v>227.76623209261371</v>
      </c>
    </row>
    <row r="166" spans="1:9" x14ac:dyDescent="0.25">
      <c r="A166" s="98"/>
      <c r="B166" s="98"/>
      <c r="C166" s="98" t="s">
        <v>116</v>
      </c>
      <c r="D166" s="110" t="s">
        <v>12</v>
      </c>
      <c r="E166" s="88">
        <f>E167+E168+E169+E170</f>
        <v>11394.27</v>
      </c>
      <c r="F166" s="89">
        <v>3140.31</v>
      </c>
      <c r="G166" s="89">
        <f>G167+G168+G169+G170</f>
        <v>23897.39</v>
      </c>
      <c r="H166" s="90">
        <f t="shared" ref="H166:H182" si="19">(G166/E166)*100</f>
        <v>209.73164581846837</v>
      </c>
      <c r="I166" s="90">
        <f>(G166/F166)*100</f>
        <v>760.98824638331882</v>
      </c>
    </row>
    <row r="167" spans="1:9" x14ac:dyDescent="0.25">
      <c r="A167" s="98"/>
      <c r="B167" s="98">
        <v>4221</v>
      </c>
      <c r="C167" s="98"/>
      <c r="D167" s="122" t="s">
        <v>226</v>
      </c>
      <c r="E167" s="90">
        <v>5448.38</v>
      </c>
      <c r="F167" s="88"/>
      <c r="G167" s="90">
        <v>7937.7</v>
      </c>
      <c r="H167" s="90">
        <f t="shared" si="19"/>
        <v>145.68917733344591</v>
      </c>
      <c r="I167" s="90">
        <v>0</v>
      </c>
    </row>
    <row r="168" spans="1:9" x14ac:dyDescent="0.25">
      <c r="A168" s="98"/>
      <c r="B168" s="98">
        <v>4223</v>
      </c>
      <c r="C168" s="98"/>
      <c r="D168" s="122" t="s">
        <v>227</v>
      </c>
      <c r="E168" s="90">
        <v>3558.75</v>
      </c>
      <c r="F168" s="88"/>
      <c r="G168" s="90">
        <v>6860.38</v>
      </c>
      <c r="H168" s="90">
        <f t="shared" si="19"/>
        <v>192.77499121882684</v>
      </c>
      <c r="I168" s="90">
        <v>0</v>
      </c>
    </row>
    <row r="169" spans="1:9" x14ac:dyDescent="0.25">
      <c r="A169" s="98"/>
      <c r="B169" s="98">
        <v>4227</v>
      </c>
      <c r="C169" s="98"/>
      <c r="D169" s="122" t="s">
        <v>259</v>
      </c>
      <c r="E169" s="90">
        <v>1587.14</v>
      </c>
      <c r="F169" s="88"/>
      <c r="G169" s="90">
        <v>7899.31</v>
      </c>
      <c r="H169" s="90">
        <f t="shared" si="19"/>
        <v>497.70719659261317</v>
      </c>
      <c r="I169" s="90">
        <v>0</v>
      </c>
    </row>
    <row r="170" spans="1:9" x14ac:dyDescent="0.25">
      <c r="A170" s="98"/>
      <c r="B170" s="98">
        <v>4241</v>
      </c>
      <c r="C170" s="98"/>
      <c r="D170" s="122" t="s">
        <v>240</v>
      </c>
      <c r="E170" s="90">
        <v>800</v>
      </c>
      <c r="F170" s="88"/>
      <c r="G170" s="90">
        <v>1200</v>
      </c>
      <c r="H170" s="90">
        <f t="shared" si="19"/>
        <v>150</v>
      </c>
      <c r="I170" s="90">
        <v>0</v>
      </c>
    </row>
    <row r="171" spans="1:9" ht="14.25" customHeight="1" x14ac:dyDescent="0.25">
      <c r="A171" s="98"/>
      <c r="B171" s="98"/>
      <c r="C171" s="111" t="s">
        <v>110</v>
      </c>
      <c r="D171" s="110" t="s">
        <v>50</v>
      </c>
      <c r="E171" s="88">
        <f>E172+E173+E176</f>
        <v>3035.99</v>
      </c>
      <c r="F171" s="88">
        <v>6500</v>
      </c>
      <c r="G171" s="88">
        <f>G172+G173+G174+G175+G176</f>
        <v>3587.1019999999999</v>
      </c>
      <c r="H171" s="90">
        <f t="shared" si="19"/>
        <v>118.15262896122847</v>
      </c>
      <c r="I171" s="90">
        <f>(G171/F171)*100</f>
        <v>55.186184615384612</v>
      </c>
    </row>
    <row r="172" spans="1:9" ht="14.25" customHeight="1" x14ac:dyDescent="0.25">
      <c r="A172" s="98"/>
      <c r="B172" s="98">
        <v>4221</v>
      </c>
      <c r="C172" s="111"/>
      <c r="D172" s="122" t="s">
        <v>226</v>
      </c>
      <c r="E172" s="90">
        <v>1238.99</v>
      </c>
      <c r="F172" s="88"/>
      <c r="G172" s="90">
        <v>1747.98</v>
      </c>
      <c r="H172" s="90">
        <f t="shared" si="19"/>
        <v>141.08104181631813</v>
      </c>
      <c r="I172" s="90">
        <v>0</v>
      </c>
    </row>
    <row r="173" spans="1:9" ht="14.25" customHeight="1" x14ac:dyDescent="0.25">
      <c r="A173" s="98"/>
      <c r="B173" s="98">
        <v>4222</v>
      </c>
      <c r="C173" s="111"/>
      <c r="D173" s="122" t="s">
        <v>238</v>
      </c>
      <c r="E173" s="90">
        <v>0</v>
      </c>
      <c r="F173" s="88"/>
      <c r="G173" s="90">
        <v>509.2</v>
      </c>
      <c r="H173" s="90">
        <v>0</v>
      </c>
      <c r="I173" s="90">
        <v>0</v>
      </c>
    </row>
    <row r="174" spans="1:9" ht="14.25" customHeight="1" x14ac:dyDescent="0.25">
      <c r="A174" s="98"/>
      <c r="B174" s="98">
        <v>4223</v>
      </c>
      <c r="C174" s="111"/>
      <c r="D174" s="122" t="s">
        <v>227</v>
      </c>
      <c r="E174" s="90">
        <v>0</v>
      </c>
      <c r="F174" s="88"/>
      <c r="G174" s="90">
        <v>637.50199999999995</v>
      </c>
      <c r="H174" s="90">
        <v>0</v>
      </c>
      <c r="I174" s="90">
        <v>0</v>
      </c>
    </row>
    <row r="175" spans="1:9" ht="14.25" customHeight="1" x14ac:dyDescent="0.25">
      <c r="A175" s="98"/>
      <c r="B175" s="98">
        <v>4227</v>
      </c>
      <c r="C175" s="111"/>
      <c r="D175" s="122" t="s">
        <v>259</v>
      </c>
      <c r="E175" s="90">
        <v>0</v>
      </c>
      <c r="F175" s="88"/>
      <c r="G175" s="90">
        <v>0</v>
      </c>
      <c r="H175" s="90">
        <v>0</v>
      </c>
      <c r="I175" s="90">
        <v>0</v>
      </c>
    </row>
    <row r="176" spans="1:9" x14ac:dyDescent="0.25">
      <c r="A176" s="98"/>
      <c r="B176" s="98">
        <v>4241</v>
      </c>
      <c r="C176" s="111"/>
      <c r="D176" s="122" t="s">
        <v>240</v>
      </c>
      <c r="E176" s="90">
        <v>1797</v>
      </c>
      <c r="F176" s="88"/>
      <c r="G176" s="90">
        <v>692.42</v>
      </c>
      <c r="H176" s="90">
        <f t="shared" si="19"/>
        <v>38.531997774067889</v>
      </c>
      <c r="I176" s="90">
        <v>0</v>
      </c>
    </row>
    <row r="177" spans="1:9" x14ac:dyDescent="0.25">
      <c r="A177" s="98"/>
      <c r="B177" s="98"/>
      <c r="C177" s="98" t="s">
        <v>115</v>
      </c>
      <c r="D177" s="110" t="s">
        <v>38</v>
      </c>
      <c r="E177" s="88">
        <v>0</v>
      </c>
      <c r="F177" s="89">
        <v>0</v>
      </c>
      <c r="G177" s="89">
        <v>0</v>
      </c>
      <c r="H177" s="90">
        <v>0</v>
      </c>
      <c r="I177" s="90">
        <v>0</v>
      </c>
    </row>
    <row r="178" spans="1:9" x14ac:dyDescent="0.25">
      <c r="A178" s="98"/>
      <c r="B178" s="98"/>
      <c r="C178" s="98" t="s">
        <v>122</v>
      </c>
      <c r="D178" s="65" t="s">
        <v>59</v>
      </c>
      <c r="E178" s="88">
        <f>E179+E180+E181+E182</f>
        <v>10961.67</v>
      </c>
      <c r="F178" s="88">
        <v>6000</v>
      </c>
      <c r="G178" s="88">
        <f t="shared" ref="G178" si="20">G179+G180+G181+G182</f>
        <v>11950.490000000002</v>
      </c>
      <c r="H178" s="90">
        <f t="shared" si="19"/>
        <v>109.02070578661829</v>
      </c>
      <c r="I178" s="90">
        <f t="shared" ref="I178:I183" si="21">(G178/F178)*100</f>
        <v>199.17483333333337</v>
      </c>
    </row>
    <row r="179" spans="1:9" x14ac:dyDescent="0.25">
      <c r="A179" s="98"/>
      <c r="B179" s="98">
        <v>4221</v>
      </c>
      <c r="C179" s="98"/>
      <c r="D179" s="122" t="s">
        <v>226</v>
      </c>
      <c r="E179" s="90">
        <v>2375</v>
      </c>
      <c r="F179" s="89"/>
      <c r="G179" s="91">
        <v>3000</v>
      </c>
      <c r="H179" s="90">
        <f t="shared" si="19"/>
        <v>126.31578947368421</v>
      </c>
      <c r="I179" s="90">
        <v>0</v>
      </c>
    </row>
    <row r="180" spans="1:9" x14ac:dyDescent="0.25">
      <c r="A180" s="98"/>
      <c r="B180" s="98">
        <v>4226</v>
      </c>
      <c r="C180" s="98"/>
      <c r="D180" s="74" t="s">
        <v>228</v>
      </c>
      <c r="E180" s="90">
        <v>0</v>
      </c>
      <c r="F180" s="89"/>
      <c r="G180" s="91">
        <v>679.94</v>
      </c>
      <c r="H180" s="90">
        <v>0</v>
      </c>
      <c r="I180" s="90">
        <v>0</v>
      </c>
    </row>
    <row r="181" spans="1:9" x14ac:dyDescent="0.25">
      <c r="A181" s="98"/>
      <c r="B181" s="98">
        <v>4227</v>
      </c>
      <c r="C181" s="98"/>
      <c r="D181" s="74" t="s">
        <v>259</v>
      </c>
      <c r="E181" s="90">
        <v>1534.32</v>
      </c>
      <c r="F181" s="89"/>
      <c r="G181" s="91">
        <v>768.2</v>
      </c>
      <c r="H181" s="90">
        <f t="shared" si="19"/>
        <v>50.06778247041035</v>
      </c>
      <c r="I181" s="90">
        <v>0</v>
      </c>
    </row>
    <row r="182" spans="1:9" x14ac:dyDescent="0.25">
      <c r="A182" s="98"/>
      <c r="B182" s="98">
        <v>4241</v>
      </c>
      <c r="C182" s="111"/>
      <c r="D182" s="122" t="s">
        <v>240</v>
      </c>
      <c r="E182" s="90">
        <v>7052.35</v>
      </c>
      <c r="F182" s="89"/>
      <c r="G182" s="91">
        <v>7502.35</v>
      </c>
      <c r="H182" s="90">
        <f t="shared" si="19"/>
        <v>106.38085177281332</v>
      </c>
      <c r="I182" s="90">
        <v>0</v>
      </c>
    </row>
    <row r="183" spans="1:9" x14ac:dyDescent="0.25">
      <c r="A183" s="98"/>
      <c r="B183" s="98"/>
      <c r="C183" s="98" t="s">
        <v>147</v>
      </c>
      <c r="D183" s="65" t="s">
        <v>53</v>
      </c>
      <c r="E183" s="89">
        <f>E184</f>
        <v>839.68</v>
      </c>
      <c r="F183" s="89">
        <v>2983.29</v>
      </c>
      <c r="G183" s="89">
        <f>G184+G185</f>
        <v>2983.29</v>
      </c>
      <c r="H183" s="90">
        <f t="shared" ref="H183:H184" si="22">(G183/E183)*100</f>
        <v>355.28891958841467</v>
      </c>
      <c r="I183" s="90">
        <f t="shared" si="21"/>
        <v>100</v>
      </c>
    </row>
    <row r="184" spans="1:9" x14ac:dyDescent="0.25">
      <c r="A184" s="98"/>
      <c r="B184" s="98">
        <v>4221</v>
      </c>
      <c r="C184" s="98"/>
      <c r="D184" s="74" t="s">
        <v>226</v>
      </c>
      <c r="E184" s="90">
        <v>839.68</v>
      </c>
      <c r="F184" s="89"/>
      <c r="G184" s="91">
        <v>748</v>
      </c>
      <c r="H184" s="90">
        <f t="shared" si="22"/>
        <v>89.081554878048792</v>
      </c>
      <c r="I184" s="90">
        <v>0</v>
      </c>
    </row>
    <row r="185" spans="1:9" x14ac:dyDescent="0.25">
      <c r="A185" s="98"/>
      <c r="B185" s="98">
        <v>4226</v>
      </c>
      <c r="C185" s="98"/>
      <c r="D185" s="74" t="s">
        <v>228</v>
      </c>
      <c r="E185" s="90">
        <v>0</v>
      </c>
      <c r="F185" s="89"/>
      <c r="G185" s="199">
        <v>2235.29</v>
      </c>
      <c r="H185" s="90">
        <v>0</v>
      </c>
      <c r="I185" s="91">
        <v>0</v>
      </c>
    </row>
    <row r="186" spans="1:9" x14ac:dyDescent="0.25">
      <c r="A186" s="86"/>
      <c r="B186" s="86">
        <v>45</v>
      </c>
      <c r="C186" s="86"/>
      <c r="D186" s="109" t="s">
        <v>283</v>
      </c>
      <c r="E186" s="202">
        <v>0</v>
      </c>
      <c r="F186" s="203"/>
      <c r="G186" s="204">
        <f>G187</f>
        <v>3250</v>
      </c>
      <c r="H186" s="128">
        <v>0</v>
      </c>
      <c r="I186" s="202">
        <v>0</v>
      </c>
    </row>
    <row r="187" spans="1:9" x14ac:dyDescent="0.25">
      <c r="A187" s="98"/>
      <c r="B187" s="98"/>
      <c r="C187" s="211" t="s">
        <v>295</v>
      </c>
      <c r="D187" s="65" t="s">
        <v>12</v>
      </c>
      <c r="E187" s="91">
        <v>0</v>
      </c>
      <c r="F187" s="89">
        <v>0</v>
      </c>
      <c r="G187" s="201">
        <f>G188</f>
        <v>3250</v>
      </c>
      <c r="H187" s="90">
        <v>0</v>
      </c>
      <c r="I187" s="91">
        <v>0</v>
      </c>
    </row>
    <row r="188" spans="1:9" x14ac:dyDescent="0.25">
      <c r="A188" s="158"/>
      <c r="B188" s="158">
        <v>4511</v>
      </c>
      <c r="C188" s="158"/>
      <c r="D188" s="122" t="s">
        <v>283</v>
      </c>
      <c r="E188" s="181">
        <v>0</v>
      </c>
      <c r="F188" s="158">
        <v>0</v>
      </c>
      <c r="G188" s="200">
        <v>3250</v>
      </c>
      <c r="H188" s="90">
        <v>0</v>
      </c>
      <c r="I188" s="91">
        <v>0</v>
      </c>
    </row>
    <row r="189" spans="1:9" x14ac:dyDescent="0.25">
      <c r="A189" s="212"/>
      <c r="B189" s="212"/>
      <c r="C189" s="212"/>
      <c r="D189" s="210"/>
      <c r="E189" s="213"/>
      <c r="F189" s="212"/>
      <c r="G189" s="214"/>
      <c r="H189" s="215"/>
      <c r="I189" s="215"/>
    </row>
    <row r="190" spans="1:9" ht="28.5" x14ac:dyDescent="0.25">
      <c r="A190" s="212"/>
      <c r="B190" s="212"/>
      <c r="C190" s="212"/>
      <c r="D190" s="216" t="s">
        <v>296</v>
      </c>
      <c r="E190" s="213"/>
      <c r="F190" s="212"/>
      <c r="G190" s="214"/>
      <c r="H190" s="215"/>
      <c r="I190" s="215"/>
    </row>
    <row r="191" spans="1:9" x14ac:dyDescent="0.25">
      <c r="A191" s="212"/>
      <c r="B191" s="212"/>
      <c r="C191" s="212"/>
      <c r="D191" s="210"/>
      <c r="E191" s="213"/>
      <c r="F191" s="212"/>
      <c r="G191" s="214"/>
      <c r="H191" s="215"/>
      <c r="I191" s="215"/>
    </row>
    <row r="192" spans="1:9" x14ac:dyDescent="0.25">
      <c r="A192" s="294" t="s">
        <v>131</v>
      </c>
      <c r="B192" s="295"/>
      <c r="C192" s="295"/>
      <c r="D192" s="295"/>
      <c r="E192" s="295"/>
      <c r="F192" s="295"/>
      <c r="G192" s="295"/>
      <c r="H192" s="149"/>
      <c r="I192" s="149"/>
    </row>
    <row r="193" spans="1:9" x14ac:dyDescent="0.25">
      <c r="A193" s="130"/>
      <c r="B193" s="162"/>
      <c r="C193" s="162"/>
      <c r="D193" s="162"/>
      <c r="E193" s="162"/>
      <c r="F193" s="162"/>
      <c r="G193" s="162"/>
      <c r="H193" s="162"/>
      <c r="I193" s="162"/>
    </row>
    <row r="194" spans="1:9" ht="32.25" customHeight="1" x14ac:dyDescent="0.25">
      <c r="A194" s="130"/>
      <c r="B194" s="162"/>
      <c r="C194" s="162"/>
      <c r="D194" s="162"/>
      <c r="E194" s="99" t="s">
        <v>195</v>
      </c>
      <c r="F194" s="99" t="s">
        <v>162</v>
      </c>
      <c r="G194" s="99" t="s">
        <v>273</v>
      </c>
      <c r="H194" s="99" t="s">
        <v>263</v>
      </c>
      <c r="I194" s="99" t="s">
        <v>263</v>
      </c>
    </row>
    <row r="195" spans="1:9" ht="15" customHeight="1" x14ac:dyDescent="0.25">
      <c r="A195" s="130"/>
      <c r="B195" s="162"/>
      <c r="C195" s="162"/>
      <c r="D195" s="162"/>
      <c r="E195" s="112">
        <v>1</v>
      </c>
      <c r="F195" s="112">
        <v>2</v>
      </c>
      <c r="G195" s="112">
        <v>3</v>
      </c>
      <c r="H195" s="112" t="s">
        <v>265</v>
      </c>
      <c r="I195" s="112" t="s">
        <v>264</v>
      </c>
    </row>
    <row r="196" spans="1:9" x14ac:dyDescent="0.25">
      <c r="A196" s="149"/>
      <c r="B196" s="149"/>
      <c r="C196" s="149"/>
      <c r="D196" s="113" t="s">
        <v>127</v>
      </c>
      <c r="E196" s="99">
        <f>E11</f>
        <v>2625949.9400000004</v>
      </c>
      <c r="F196" s="99">
        <f>F11</f>
        <v>3266276.49</v>
      </c>
      <c r="G196" s="99">
        <f>G11</f>
        <v>3223951.41</v>
      </c>
      <c r="H196" s="99">
        <f>(G196/E196)*100</f>
        <v>122.77276732853481</v>
      </c>
      <c r="I196" s="99">
        <f>(G196/F196)*100</f>
        <v>98.704179510534942</v>
      </c>
    </row>
    <row r="197" spans="1:9" x14ac:dyDescent="0.25">
      <c r="A197" s="149"/>
      <c r="B197" s="149"/>
      <c r="C197" s="149"/>
      <c r="D197" s="114" t="s">
        <v>128</v>
      </c>
      <c r="E197" s="115">
        <f>E49</f>
        <v>2544976.37</v>
      </c>
      <c r="F197" s="115">
        <f>F49</f>
        <v>3367803.5500000003</v>
      </c>
      <c r="G197" s="115">
        <f>G49</f>
        <v>3233995.7419999996</v>
      </c>
      <c r="H197" s="115">
        <f>(G197/E197)*100</f>
        <v>127.07370410673005</v>
      </c>
      <c r="I197" s="115">
        <f>(G197/F197)*100</f>
        <v>96.026852338224998</v>
      </c>
    </row>
    <row r="198" spans="1:9" x14ac:dyDescent="0.25">
      <c r="A198" s="149"/>
      <c r="B198" s="149"/>
      <c r="C198" s="149"/>
      <c r="D198" s="116" t="s">
        <v>129</v>
      </c>
      <c r="E198" s="117">
        <f>E196-E197</f>
        <v>80973.570000000298</v>
      </c>
      <c r="F198" s="206">
        <f>F196-F197</f>
        <v>-101527.06000000006</v>
      </c>
      <c r="G198" s="206">
        <f>G196-G197</f>
        <v>-10044.331999999471</v>
      </c>
      <c r="H198" s="117">
        <f>(G198/E198)*100</f>
        <v>-12.404457405051344</v>
      </c>
      <c r="I198" s="117">
        <f>(G198/F198)*100</f>
        <v>9.8932560442501405</v>
      </c>
    </row>
    <row r="199" spans="1:9" x14ac:dyDescent="0.25">
      <c r="A199" s="149"/>
      <c r="B199" s="149"/>
      <c r="C199" s="149"/>
      <c r="D199" s="118" t="s">
        <v>193</v>
      </c>
      <c r="E199" s="119"/>
      <c r="F199" s="119">
        <v>76000</v>
      </c>
      <c r="G199" s="119">
        <v>76324.86</v>
      </c>
      <c r="H199" s="119">
        <v>0</v>
      </c>
      <c r="I199" s="119">
        <f>(G199/F199)*100</f>
        <v>100.42744736842107</v>
      </c>
    </row>
    <row r="200" spans="1:9" x14ac:dyDescent="0.25">
      <c r="A200" s="149"/>
      <c r="B200" s="149"/>
      <c r="C200" s="149"/>
      <c r="D200" s="118" t="s">
        <v>194</v>
      </c>
      <c r="E200" s="119"/>
      <c r="F200" s="119">
        <v>25527.06</v>
      </c>
      <c r="G200" s="119">
        <v>25527.06</v>
      </c>
      <c r="H200" s="119">
        <v>0</v>
      </c>
      <c r="I200" s="119">
        <f>(G200/F200)*100</f>
        <v>100</v>
      </c>
    </row>
    <row r="201" spans="1:9" x14ac:dyDescent="0.25">
      <c r="A201" s="149"/>
      <c r="B201" s="149"/>
      <c r="C201" s="149"/>
      <c r="D201" s="118" t="s">
        <v>272</v>
      </c>
      <c r="E201" s="119">
        <v>36881.480000000003</v>
      </c>
      <c r="F201" s="120"/>
      <c r="G201" s="119"/>
      <c r="H201" s="120">
        <f>(G201/E201)*100</f>
        <v>0</v>
      </c>
      <c r="I201" s="120">
        <v>0</v>
      </c>
    </row>
    <row r="202" spans="1:9" x14ac:dyDescent="0.25">
      <c r="A202" s="149"/>
      <c r="B202" s="149"/>
      <c r="C202" s="149"/>
      <c r="D202" s="118" t="s">
        <v>260</v>
      </c>
      <c r="E202" s="119"/>
      <c r="F202" s="120"/>
      <c r="G202" s="119">
        <v>16003.13</v>
      </c>
      <c r="H202" s="120">
        <v>0</v>
      </c>
      <c r="I202" s="120">
        <v>0</v>
      </c>
    </row>
    <row r="203" spans="1:9" ht="31.5" customHeight="1" x14ac:dyDescent="0.25">
      <c r="A203" s="149"/>
      <c r="B203" s="149"/>
      <c r="C203" s="149"/>
      <c r="D203" s="121" t="s">
        <v>151</v>
      </c>
      <c r="E203" s="205">
        <f>E201+E198</f>
        <v>117855.05000000031</v>
      </c>
      <c r="F203" s="120"/>
      <c r="G203" s="205">
        <f>G202+G200+G199+G198</f>
        <v>107810.71800000053</v>
      </c>
      <c r="H203" s="120">
        <f>(G203/E203)*100</f>
        <v>91.477385143869739</v>
      </c>
      <c r="I203" s="120">
        <v>0</v>
      </c>
    </row>
  </sheetData>
  <mergeCells count="6">
    <mergeCell ref="A1:G1"/>
    <mergeCell ref="A192:G192"/>
    <mergeCell ref="A45:G45"/>
    <mergeCell ref="A7:G7"/>
    <mergeCell ref="A3:G3"/>
    <mergeCell ref="A5:G5"/>
  </mergeCells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31F-AFDD-4F63-8257-A2D1FD43FE61}">
  <sheetPr>
    <pageSetUpPr fitToPage="1"/>
  </sheetPr>
  <dimension ref="A1:F62"/>
  <sheetViews>
    <sheetView topLeftCell="A37" workbookViewId="0">
      <selection activeCell="C60" sqref="C60"/>
    </sheetView>
  </sheetViews>
  <sheetFormatPr defaultRowHeight="15" x14ac:dyDescent="0.25"/>
  <cols>
    <col min="1" max="1" width="37.7109375" customWidth="1"/>
    <col min="2" max="2" width="23.85546875" customWidth="1"/>
    <col min="3" max="4" width="23.7109375" customWidth="1"/>
    <col min="5" max="6" width="10" customWidth="1"/>
    <col min="11" max="11" width="24.42578125" customWidth="1"/>
  </cols>
  <sheetData>
    <row r="1" spans="1:6" ht="42" customHeight="1" x14ac:dyDescent="0.25">
      <c r="A1" s="287" t="s">
        <v>291</v>
      </c>
      <c r="B1" s="301"/>
      <c r="C1" s="301"/>
      <c r="D1" s="301"/>
      <c r="E1" s="70"/>
      <c r="F1" s="70"/>
    </row>
    <row r="2" spans="1:6" ht="15.75" x14ac:dyDescent="0.25">
      <c r="A2" s="282" t="s">
        <v>23</v>
      </c>
      <c r="B2" s="282"/>
      <c r="C2" s="299"/>
      <c r="D2" s="299"/>
    </row>
    <row r="3" spans="1:6" ht="18" x14ac:dyDescent="0.25">
      <c r="A3" s="9"/>
      <c r="B3" s="9"/>
      <c r="C3" s="2"/>
      <c r="D3" s="2"/>
    </row>
    <row r="4" spans="1:6" ht="18" customHeight="1" x14ac:dyDescent="0.25">
      <c r="A4" s="282" t="s">
        <v>180</v>
      </c>
      <c r="B4" s="283"/>
      <c r="C4" s="283"/>
      <c r="D4" s="283"/>
    </row>
    <row r="5" spans="1:6" ht="18" x14ac:dyDescent="0.25">
      <c r="A5" s="9"/>
      <c r="B5" s="9"/>
      <c r="C5" s="2"/>
      <c r="D5" s="2"/>
    </row>
    <row r="6" spans="1:6" ht="15.75" customHeight="1" x14ac:dyDescent="0.25">
      <c r="A6" s="300" t="s">
        <v>173</v>
      </c>
      <c r="B6" s="300"/>
      <c r="C6" s="300"/>
      <c r="D6" s="300"/>
    </row>
    <row r="7" spans="1:6" ht="18" x14ac:dyDescent="0.25">
      <c r="A7" s="9"/>
      <c r="B7" s="9"/>
      <c r="C7" s="2"/>
      <c r="D7" s="2"/>
    </row>
    <row r="8" spans="1:6" ht="41.25" customHeight="1" x14ac:dyDescent="0.25">
      <c r="A8" s="19" t="s">
        <v>20</v>
      </c>
      <c r="B8" s="35" t="s">
        <v>195</v>
      </c>
      <c r="C8" s="19" t="s">
        <v>162</v>
      </c>
      <c r="D8" s="19" t="s">
        <v>273</v>
      </c>
      <c r="E8" s="19" t="s">
        <v>263</v>
      </c>
      <c r="F8" s="19" t="s">
        <v>263</v>
      </c>
    </row>
    <row r="9" spans="1:6" ht="19.5" customHeight="1" x14ac:dyDescent="0.25">
      <c r="A9" s="19"/>
      <c r="B9" s="143">
        <v>1</v>
      </c>
      <c r="C9" s="143">
        <v>2</v>
      </c>
      <c r="D9" s="143">
        <v>3</v>
      </c>
      <c r="E9" s="142" t="s">
        <v>265</v>
      </c>
      <c r="F9" s="142" t="s">
        <v>264</v>
      </c>
    </row>
    <row r="10" spans="1:6" ht="24" customHeight="1" x14ac:dyDescent="0.25">
      <c r="A10" s="20" t="s">
        <v>178</v>
      </c>
      <c r="B10" s="54">
        <f>SUM(B11:B23)</f>
        <v>2625949.9400000004</v>
      </c>
      <c r="C10" s="54">
        <f>C11+C12+C13+C14+C15+C16+C17+C18+C19</f>
        <v>3266276.4899999998</v>
      </c>
      <c r="D10" s="25">
        <f>D11+D12+D13+D14+D15+D16+D17+D18+D19</f>
        <v>3223951.4099999997</v>
      </c>
      <c r="E10" s="25">
        <f>D10/B10*100</f>
        <v>122.7727673285348</v>
      </c>
      <c r="F10" s="25">
        <f>D10/C10*100</f>
        <v>98.704179510534942</v>
      </c>
    </row>
    <row r="11" spans="1:6" ht="22.5" customHeight="1" x14ac:dyDescent="0.25">
      <c r="A11" s="36" t="s">
        <v>167</v>
      </c>
      <c r="B11" s="21">
        <v>44897.17</v>
      </c>
      <c r="C11" s="21">
        <v>31607.52</v>
      </c>
      <c r="D11" s="21">
        <v>70278.02</v>
      </c>
      <c r="E11" s="21">
        <f>D11/B11*100</f>
        <v>156.53106866201145</v>
      </c>
      <c r="F11" s="21">
        <f t="shared" ref="F11:F23" si="0">D11/C11*100</f>
        <v>222.34588477678733</v>
      </c>
    </row>
    <row r="12" spans="1:6" ht="30" customHeight="1" x14ac:dyDescent="0.25">
      <c r="A12" s="47" t="s">
        <v>168</v>
      </c>
      <c r="B12" s="21">
        <v>185297</v>
      </c>
      <c r="C12" s="21">
        <v>207851</v>
      </c>
      <c r="D12" s="21">
        <v>207838.47</v>
      </c>
      <c r="E12" s="21">
        <f t="shared" ref="E12:E16" si="1">D12/B12*100</f>
        <v>112.16504854368932</v>
      </c>
      <c r="F12" s="21">
        <f t="shared" si="0"/>
        <v>99.993971643148214</v>
      </c>
    </row>
    <row r="13" spans="1:6" ht="30" customHeight="1" x14ac:dyDescent="0.25">
      <c r="A13" s="47" t="s">
        <v>169</v>
      </c>
      <c r="B13" s="21">
        <v>18043.080000000002</v>
      </c>
      <c r="C13" s="21">
        <v>19000</v>
      </c>
      <c r="D13" s="21">
        <v>25277.14</v>
      </c>
      <c r="E13" s="21">
        <f t="shared" si="1"/>
        <v>140.09326567304473</v>
      </c>
      <c r="F13" s="21">
        <f t="shared" si="0"/>
        <v>133.03757894736842</v>
      </c>
    </row>
    <row r="14" spans="1:6" ht="30" customHeight="1" x14ac:dyDescent="0.25">
      <c r="A14" s="47" t="s">
        <v>176</v>
      </c>
      <c r="B14" s="21">
        <v>2233644.2999999998</v>
      </c>
      <c r="C14" s="21">
        <v>2859673.63</v>
      </c>
      <c r="D14" s="21">
        <v>2785936.09</v>
      </c>
      <c r="E14" s="21">
        <f t="shared" si="1"/>
        <v>124.72604030999923</v>
      </c>
      <c r="F14" s="21">
        <f t="shared" si="0"/>
        <v>97.421470085731414</v>
      </c>
    </row>
    <row r="15" spans="1:6" ht="30" customHeight="1" x14ac:dyDescent="0.25">
      <c r="A15" s="47" t="s">
        <v>170</v>
      </c>
      <c r="B15" s="21">
        <v>18185.12</v>
      </c>
      <c r="C15" s="21">
        <v>22850</v>
      </c>
      <c r="D15" s="21">
        <v>18798.2</v>
      </c>
      <c r="E15" s="21">
        <f t="shared" si="1"/>
        <v>103.37132776687754</v>
      </c>
      <c r="F15" s="21">
        <f t="shared" si="0"/>
        <v>82.267833698030628</v>
      </c>
    </row>
    <row r="16" spans="1:6" ht="30" customHeight="1" x14ac:dyDescent="0.25">
      <c r="A16" s="47" t="s">
        <v>172</v>
      </c>
      <c r="B16" s="21">
        <v>102229.41</v>
      </c>
      <c r="C16" s="21">
        <v>117000</v>
      </c>
      <c r="D16" s="21">
        <v>110515.61</v>
      </c>
      <c r="E16" s="21">
        <f t="shared" si="1"/>
        <v>108.10549527772879</v>
      </c>
      <c r="F16" s="21">
        <f t="shared" si="0"/>
        <v>94.457786324786326</v>
      </c>
    </row>
    <row r="17" spans="1:6" ht="30" customHeight="1" x14ac:dyDescent="0.25">
      <c r="A17" s="47" t="s">
        <v>175</v>
      </c>
      <c r="B17" s="21">
        <v>0</v>
      </c>
      <c r="C17" s="21">
        <v>5294.34</v>
      </c>
      <c r="D17" s="21">
        <v>2617.81</v>
      </c>
      <c r="E17" s="21">
        <v>0</v>
      </c>
      <c r="F17" s="21">
        <f t="shared" si="0"/>
        <v>49.445445513510649</v>
      </c>
    </row>
    <row r="18" spans="1:6" ht="30" customHeight="1" x14ac:dyDescent="0.25">
      <c r="A18" s="47" t="s">
        <v>177</v>
      </c>
      <c r="B18" s="21">
        <v>18560.16</v>
      </c>
      <c r="C18" s="21">
        <v>0</v>
      </c>
      <c r="D18" s="21">
        <v>0</v>
      </c>
      <c r="E18" s="21">
        <v>0</v>
      </c>
      <c r="F18" s="21">
        <v>0</v>
      </c>
    </row>
    <row r="19" spans="1:6" ht="30" customHeight="1" x14ac:dyDescent="0.25">
      <c r="A19" s="47" t="s">
        <v>171</v>
      </c>
      <c r="B19" s="21">
        <v>5093.7</v>
      </c>
      <c r="C19" s="21">
        <v>3000</v>
      </c>
      <c r="D19" s="21">
        <v>2690.07</v>
      </c>
      <c r="E19" s="21">
        <f t="shared" ref="E19" si="2">D19/B19*100</f>
        <v>52.811708581188533</v>
      </c>
      <c r="F19" s="21">
        <f t="shared" ref="F19" si="3">D19/C19*100</f>
        <v>89.669000000000011</v>
      </c>
    </row>
    <row r="20" spans="1:6" ht="24" customHeight="1" x14ac:dyDescent="0.25">
      <c r="A20" s="209" t="s">
        <v>284</v>
      </c>
      <c r="B20" s="54"/>
      <c r="C20" s="54">
        <f>C21+C22+C23</f>
        <v>101527.06</v>
      </c>
      <c r="D20" s="25">
        <f>D21+D22+D23</f>
        <v>101851.92</v>
      </c>
      <c r="E20" s="54"/>
      <c r="F20" s="54"/>
    </row>
    <row r="21" spans="1:6" ht="30" customHeight="1" x14ac:dyDescent="0.25">
      <c r="A21" s="147" t="s">
        <v>269</v>
      </c>
      <c r="B21" s="21">
        <v>0</v>
      </c>
      <c r="C21" s="69">
        <v>18560.16</v>
      </c>
      <c r="D21" s="69">
        <v>18560.16</v>
      </c>
      <c r="E21" s="21">
        <v>0</v>
      </c>
      <c r="F21" s="21">
        <f t="shared" si="0"/>
        <v>100</v>
      </c>
    </row>
    <row r="22" spans="1:6" ht="30" customHeight="1" x14ac:dyDescent="0.25">
      <c r="A22" s="147" t="s">
        <v>270</v>
      </c>
      <c r="B22" s="21">
        <v>0</v>
      </c>
      <c r="C22" s="69">
        <v>6966.9</v>
      </c>
      <c r="D22" s="69">
        <v>6966.9</v>
      </c>
      <c r="E22" s="21">
        <v>0</v>
      </c>
      <c r="F22" s="21">
        <f t="shared" si="0"/>
        <v>100</v>
      </c>
    </row>
    <row r="23" spans="1:6" ht="30" customHeight="1" x14ac:dyDescent="0.25">
      <c r="A23" s="147" t="s">
        <v>179</v>
      </c>
      <c r="B23" s="21">
        <v>0</v>
      </c>
      <c r="C23" s="69">
        <v>76000</v>
      </c>
      <c r="D23" s="69">
        <v>76324.86</v>
      </c>
      <c r="E23" s="21">
        <v>0</v>
      </c>
      <c r="F23" s="21">
        <f t="shared" si="0"/>
        <v>100.42744736842107</v>
      </c>
    </row>
    <row r="24" spans="1:6" x14ac:dyDescent="0.25">
      <c r="A24" s="6"/>
      <c r="B24" s="4"/>
      <c r="C24" s="4"/>
      <c r="D24" s="4"/>
      <c r="E24" s="4"/>
      <c r="F24" s="4"/>
    </row>
    <row r="25" spans="1:6" x14ac:dyDescent="0.25">
      <c r="A25" s="66"/>
      <c r="B25" s="67"/>
      <c r="C25" s="67"/>
      <c r="D25" s="67"/>
      <c r="E25" s="149"/>
      <c r="F25" s="149"/>
    </row>
    <row r="26" spans="1:6" x14ac:dyDescent="0.25">
      <c r="A26" s="66"/>
      <c r="B26" s="67"/>
      <c r="C26" s="67"/>
      <c r="D26" s="149"/>
      <c r="E26" s="149"/>
      <c r="F26" s="149"/>
    </row>
    <row r="27" spans="1:6" ht="30" customHeight="1" x14ac:dyDescent="0.25">
      <c r="A27" s="300" t="s">
        <v>174</v>
      </c>
      <c r="B27" s="300"/>
      <c r="C27" s="300"/>
      <c r="D27" s="300"/>
      <c r="E27" s="149"/>
      <c r="F27" s="149"/>
    </row>
    <row r="28" spans="1:6" ht="41.25" customHeight="1" x14ac:dyDescent="0.25">
      <c r="A28" s="19" t="s">
        <v>20</v>
      </c>
      <c r="B28" s="35" t="s">
        <v>195</v>
      </c>
      <c r="C28" s="19" t="s">
        <v>162</v>
      </c>
      <c r="D28" s="19" t="s">
        <v>273</v>
      </c>
      <c r="E28" s="19" t="s">
        <v>263</v>
      </c>
      <c r="F28" s="19" t="s">
        <v>263</v>
      </c>
    </row>
    <row r="29" spans="1:6" ht="19.5" customHeight="1" x14ac:dyDescent="0.25">
      <c r="A29" s="19"/>
      <c r="B29" s="142">
        <v>1</v>
      </c>
      <c r="C29" s="142">
        <v>2</v>
      </c>
      <c r="D29" s="142">
        <v>3</v>
      </c>
      <c r="E29" s="142" t="s">
        <v>265</v>
      </c>
      <c r="F29" s="142" t="s">
        <v>264</v>
      </c>
    </row>
    <row r="30" spans="1:6" ht="24" customHeight="1" x14ac:dyDescent="0.25">
      <c r="A30" s="20" t="s">
        <v>21</v>
      </c>
      <c r="B30" s="25">
        <f>SUM(B31:B42)</f>
        <v>2544976.3700000006</v>
      </c>
      <c r="C30" s="25">
        <v>3367803.55</v>
      </c>
      <c r="D30" s="25">
        <f>SUM(D31:D42)</f>
        <v>3233995.7399999993</v>
      </c>
      <c r="E30" s="25">
        <f>D30/B30*100</f>
        <v>127.07370402814382</v>
      </c>
      <c r="F30" s="25">
        <f>D30/C30*100</f>
        <v>96.026852278839115</v>
      </c>
    </row>
    <row r="31" spans="1:6" ht="22.5" customHeight="1" x14ac:dyDescent="0.25">
      <c r="A31" s="36" t="s">
        <v>167</v>
      </c>
      <c r="B31" s="21">
        <v>44897.17</v>
      </c>
      <c r="C31" s="21">
        <v>31607.52</v>
      </c>
      <c r="D31" s="21">
        <v>70278.02</v>
      </c>
      <c r="E31" s="21">
        <f t="shared" ref="E31:E41" si="4">D31/B31*100</f>
        <v>156.53106866201145</v>
      </c>
      <c r="F31" s="21">
        <f t="shared" ref="F31:F50" si="5">D31/C31*100</f>
        <v>222.34588477678733</v>
      </c>
    </row>
    <row r="32" spans="1:6" ht="30" customHeight="1" x14ac:dyDescent="0.25">
      <c r="A32" s="47" t="s">
        <v>168</v>
      </c>
      <c r="B32" s="21">
        <v>185297</v>
      </c>
      <c r="C32" s="21">
        <v>207851</v>
      </c>
      <c r="D32" s="21">
        <v>207838.47</v>
      </c>
      <c r="E32" s="21">
        <f t="shared" si="4"/>
        <v>112.16504854368932</v>
      </c>
      <c r="F32" s="21">
        <f t="shared" si="5"/>
        <v>99.993971643148214</v>
      </c>
    </row>
    <row r="33" spans="1:6" ht="30" customHeight="1" x14ac:dyDescent="0.25">
      <c r="A33" s="47" t="s">
        <v>169</v>
      </c>
      <c r="B33" s="21">
        <v>18043.080000000002</v>
      </c>
      <c r="C33" s="21">
        <v>19000</v>
      </c>
      <c r="D33" s="21">
        <v>25277.14</v>
      </c>
      <c r="E33" s="21">
        <f t="shared" si="4"/>
        <v>140.09326567304473</v>
      </c>
      <c r="F33" s="21">
        <f t="shared" si="5"/>
        <v>133.03757894736842</v>
      </c>
    </row>
    <row r="34" spans="1:6" ht="30" customHeight="1" x14ac:dyDescent="0.25">
      <c r="A34" s="47" t="s">
        <v>176</v>
      </c>
      <c r="B34" s="21">
        <v>2226677.4</v>
      </c>
      <c r="C34" s="21">
        <v>2859673.63</v>
      </c>
      <c r="D34" s="21">
        <v>2783936.09</v>
      </c>
      <c r="E34" s="21">
        <f t="shared" si="4"/>
        <v>125.02646723768787</v>
      </c>
      <c r="F34" s="21">
        <f t="shared" si="5"/>
        <v>97.351532034793777</v>
      </c>
    </row>
    <row r="35" spans="1:6" ht="30" customHeight="1" x14ac:dyDescent="0.25">
      <c r="A35" s="47" t="s">
        <v>170</v>
      </c>
      <c r="B35" s="21">
        <v>21239.41</v>
      </c>
      <c r="C35" s="21">
        <v>22850</v>
      </c>
      <c r="D35" s="21">
        <v>18197.03</v>
      </c>
      <c r="E35" s="21">
        <f t="shared" si="4"/>
        <v>85.675779129457922</v>
      </c>
      <c r="F35" s="21">
        <f t="shared" si="5"/>
        <v>79.636892778993428</v>
      </c>
    </row>
    <row r="36" spans="1:6" ht="30" customHeight="1" x14ac:dyDescent="0.25">
      <c r="A36" s="47" t="s">
        <v>172</v>
      </c>
      <c r="B36" s="21">
        <v>28568.95</v>
      </c>
      <c r="C36" s="21">
        <v>117000</v>
      </c>
      <c r="D36" s="21">
        <v>21609.19</v>
      </c>
      <c r="E36" s="21">
        <f t="shared" si="4"/>
        <v>75.63872665953771</v>
      </c>
      <c r="F36" s="21">
        <f t="shared" si="5"/>
        <v>18.46939316239316</v>
      </c>
    </row>
    <row r="37" spans="1:6" ht="30" customHeight="1" x14ac:dyDescent="0.25">
      <c r="A37" s="47" t="s">
        <v>175</v>
      </c>
      <c r="B37" s="21">
        <v>0</v>
      </c>
      <c r="C37" s="21">
        <v>5294.34</v>
      </c>
      <c r="D37" s="21">
        <v>2617.81</v>
      </c>
      <c r="E37" s="21">
        <v>0</v>
      </c>
      <c r="F37" s="21">
        <f t="shared" si="5"/>
        <v>49.445445513510649</v>
      </c>
    </row>
    <row r="38" spans="1:6" ht="30" customHeight="1" x14ac:dyDescent="0.25">
      <c r="A38" s="47" t="s">
        <v>177</v>
      </c>
      <c r="B38" s="21">
        <v>13965.16</v>
      </c>
      <c r="C38" s="21">
        <v>0</v>
      </c>
      <c r="D38" s="21">
        <v>0</v>
      </c>
      <c r="E38" s="21">
        <v>0</v>
      </c>
      <c r="F38" s="21">
        <v>0</v>
      </c>
    </row>
    <row r="39" spans="1:6" ht="30" customHeight="1" x14ac:dyDescent="0.25">
      <c r="A39" s="147" t="s">
        <v>269</v>
      </c>
      <c r="B39" s="21">
        <v>0</v>
      </c>
      <c r="C39" s="69">
        <v>18560.16</v>
      </c>
      <c r="D39" s="69">
        <v>18560.16</v>
      </c>
      <c r="E39" s="21">
        <v>0</v>
      </c>
      <c r="F39" s="21">
        <f t="shared" si="5"/>
        <v>100</v>
      </c>
    </row>
    <row r="40" spans="1:6" ht="30" customHeight="1" x14ac:dyDescent="0.25">
      <c r="A40" s="147" t="s">
        <v>270</v>
      </c>
      <c r="B40" s="21">
        <v>1194.5</v>
      </c>
      <c r="C40" s="69">
        <v>6966.9</v>
      </c>
      <c r="D40" s="69">
        <v>6966.9</v>
      </c>
      <c r="E40" s="21">
        <v>0</v>
      </c>
      <c r="F40" s="21">
        <f t="shared" si="5"/>
        <v>100</v>
      </c>
    </row>
    <row r="41" spans="1:6" ht="30" customHeight="1" x14ac:dyDescent="0.25">
      <c r="A41" s="47" t="s">
        <v>171</v>
      </c>
      <c r="B41" s="21">
        <v>5093.7</v>
      </c>
      <c r="C41" s="21">
        <v>3000</v>
      </c>
      <c r="D41" s="21">
        <v>2390.0700000000002</v>
      </c>
      <c r="E41" s="21">
        <f t="shared" si="4"/>
        <v>46.92208021673833</v>
      </c>
      <c r="F41" s="21">
        <f t="shared" si="5"/>
        <v>79.668999999999997</v>
      </c>
    </row>
    <row r="42" spans="1:6" ht="30" customHeight="1" x14ac:dyDescent="0.25">
      <c r="A42" s="147" t="s">
        <v>179</v>
      </c>
      <c r="B42" s="21">
        <v>0</v>
      </c>
      <c r="C42" s="69">
        <v>76000</v>
      </c>
      <c r="D42" s="69">
        <v>76324.86</v>
      </c>
      <c r="E42" s="21">
        <v>0</v>
      </c>
      <c r="F42" s="21">
        <f t="shared" si="5"/>
        <v>100.42744736842107</v>
      </c>
    </row>
    <row r="43" spans="1:6" x14ac:dyDescent="0.25">
      <c r="A43" s="6"/>
      <c r="B43" s="21"/>
      <c r="C43" s="21"/>
      <c r="D43" s="21"/>
      <c r="E43" s="21"/>
      <c r="F43" s="21"/>
    </row>
    <row r="44" spans="1:6" x14ac:dyDescent="0.25">
      <c r="A44" s="170" t="s">
        <v>271</v>
      </c>
      <c r="B44" s="171"/>
      <c r="C44" s="171"/>
      <c r="D44" s="22"/>
      <c r="E44" s="22"/>
      <c r="F44" s="22"/>
    </row>
    <row r="45" spans="1:6" x14ac:dyDescent="0.25">
      <c r="A45" s="172"/>
      <c r="B45" s="173"/>
      <c r="C45" s="173"/>
      <c r="D45" s="173"/>
      <c r="E45" s="167"/>
      <c r="F45" s="167"/>
    </row>
    <row r="46" spans="1:6" x14ac:dyDescent="0.25">
      <c r="A46" s="148" t="s">
        <v>191</v>
      </c>
      <c r="B46" s="158"/>
      <c r="C46" s="158"/>
      <c r="D46" s="158"/>
      <c r="E46" s="22"/>
      <c r="F46" s="22"/>
    </row>
    <row r="47" spans="1:6" ht="29.25" customHeight="1" x14ac:dyDescent="0.25">
      <c r="A47" s="217" t="s">
        <v>297</v>
      </c>
      <c r="B47" s="176">
        <f>B10</f>
        <v>2625949.9400000004</v>
      </c>
      <c r="C47" s="176">
        <f>C10</f>
        <v>3266276.4899999998</v>
      </c>
      <c r="D47" s="176">
        <v>3223951.4099999997</v>
      </c>
      <c r="E47" s="176">
        <f>D47/B47*100</f>
        <v>122.7727673285348</v>
      </c>
      <c r="F47" s="176">
        <f t="shared" si="5"/>
        <v>98.704179510534942</v>
      </c>
    </row>
    <row r="48" spans="1:6" ht="15.75" customHeight="1" x14ac:dyDescent="0.25">
      <c r="A48" s="217" t="s">
        <v>299</v>
      </c>
      <c r="B48" s="176"/>
      <c r="C48" s="176">
        <v>101527.06</v>
      </c>
      <c r="D48" s="176">
        <v>101851.92</v>
      </c>
      <c r="E48" s="176">
        <v>0</v>
      </c>
      <c r="F48" s="176">
        <f t="shared" si="5"/>
        <v>100.31997380796804</v>
      </c>
    </row>
    <row r="49" spans="1:6" ht="15.75" customHeight="1" x14ac:dyDescent="0.25">
      <c r="A49" s="217" t="s">
        <v>298</v>
      </c>
      <c r="B49" s="176"/>
      <c r="C49" s="176"/>
      <c r="D49" s="218">
        <f>D47+D48</f>
        <v>3325803.3299999996</v>
      </c>
      <c r="E49" s="176"/>
      <c r="F49" s="176"/>
    </row>
    <row r="50" spans="1:6" ht="15.75" thickBot="1" x14ac:dyDescent="0.3">
      <c r="A50" s="159" t="s">
        <v>192</v>
      </c>
      <c r="B50" s="177">
        <f>B30</f>
        <v>2544976.3700000006</v>
      </c>
      <c r="C50" s="177">
        <f>C30</f>
        <v>3367803.55</v>
      </c>
      <c r="D50" s="221">
        <f>D30</f>
        <v>3233995.7399999993</v>
      </c>
      <c r="E50" s="177">
        <f t="shared" ref="E50" si="6">D50/B50*100</f>
        <v>127.07370402814382</v>
      </c>
      <c r="F50" s="177">
        <f t="shared" si="5"/>
        <v>96.026852278839115</v>
      </c>
    </row>
    <row r="51" spans="1:6" ht="15.75" thickBot="1" x14ac:dyDescent="0.3">
      <c r="A51" s="160" t="s">
        <v>300</v>
      </c>
      <c r="B51" s="178">
        <f>B47-B50</f>
        <v>80973.569999999832</v>
      </c>
      <c r="C51" s="219">
        <f>C47+C48-C50</f>
        <v>0</v>
      </c>
      <c r="D51" s="223">
        <f>D47-D50</f>
        <v>-10044.329999999609</v>
      </c>
      <c r="E51" s="220">
        <v>0</v>
      </c>
      <c r="F51" s="178">
        <v>0</v>
      </c>
    </row>
    <row r="52" spans="1:6" x14ac:dyDescent="0.25">
      <c r="A52" s="179" t="s">
        <v>299</v>
      </c>
      <c r="B52" s="178">
        <v>36881.480000000003</v>
      </c>
      <c r="C52" s="179"/>
      <c r="D52" s="222">
        <v>117855.05</v>
      </c>
      <c r="E52" s="178">
        <v>0</v>
      </c>
      <c r="F52" s="178">
        <v>0</v>
      </c>
    </row>
    <row r="53" spans="1:6" ht="27.75" customHeight="1" x14ac:dyDescent="0.25">
      <c r="A53" s="207" t="s">
        <v>289</v>
      </c>
      <c r="B53" s="180">
        <f t="shared" ref="B53" si="7">B51+B52</f>
        <v>117855.04999999984</v>
      </c>
      <c r="C53" s="180"/>
      <c r="D53" s="180">
        <f>D51+D52</f>
        <v>107810.72000000039</v>
      </c>
      <c r="E53" s="181">
        <v>0</v>
      </c>
      <c r="F53" s="181">
        <v>0</v>
      </c>
    </row>
    <row r="54" spans="1:6" x14ac:dyDescent="0.25">
      <c r="A54" s="149"/>
      <c r="B54" s="149"/>
      <c r="C54" s="149"/>
      <c r="D54" s="149"/>
      <c r="E54" s="149"/>
      <c r="F54" s="149"/>
    </row>
    <row r="56" spans="1:6" x14ac:dyDescent="0.25">
      <c r="B56" s="33"/>
      <c r="C56" s="33"/>
      <c r="D56" s="33"/>
    </row>
    <row r="57" spans="1:6" x14ac:dyDescent="0.25">
      <c r="B57" s="33"/>
      <c r="C57" s="33"/>
      <c r="D57" s="33"/>
    </row>
    <row r="58" spans="1:6" x14ac:dyDescent="0.25">
      <c r="B58" s="33"/>
      <c r="C58" s="33"/>
      <c r="D58" s="33"/>
    </row>
    <row r="59" spans="1:6" x14ac:dyDescent="0.25">
      <c r="B59" s="33"/>
      <c r="C59" s="33"/>
      <c r="D59" s="33"/>
    </row>
    <row r="60" spans="1:6" x14ac:dyDescent="0.25">
      <c r="B60" s="33"/>
      <c r="C60" s="33"/>
      <c r="D60" s="33"/>
    </row>
    <row r="61" spans="1:6" x14ac:dyDescent="0.25">
      <c r="B61" s="33"/>
      <c r="C61" s="33"/>
      <c r="D61" s="33"/>
    </row>
    <row r="62" spans="1:6" x14ac:dyDescent="0.25">
      <c r="B62" s="33"/>
      <c r="C62" s="33"/>
      <c r="D62" s="33"/>
    </row>
  </sheetData>
  <mergeCells count="5">
    <mergeCell ref="A2:D2"/>
    <mergeCell ref="A4:D4"/>
    <mergeCell ref="A6:D6"/>
    <mergeCell ref="A27:D27"/>
    <mergeCell ref="A1:D1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9FA0-8C83-4E90-975F-62CCF7D297C4}">
  <sheetPr>
    <pageSetUpPr fitToPage="1"/>
  </sheetPr>
  <dimension ref="A1:G73"/>
  <sheetViews>
    <sheetView tabSelected="1" topLeftCell="A67" workbookViewId="0">
      <selection activeCell="M67" sqref="M67"/>
    </sheetView>
  </sheetViews>
  <sheetFormatPr defaultRowHeight="15" x14ac:dyDescent="0.25"/>
  <cols>
    <col min="1" max="1" width="37.7109375" customWidth="1"/>
    <col min="2" max="6" width="18.42578125" customWidth="1"/>
    <col min="7" max="7" width="17.7109375" customWidth="1"/>
    <col min="8" max="8" width="24.42578125" customWidth="1"/>
  </cols>
  <sheetData>
    <row r="1" spans="1:6" ht="42" customHeight="1" x14ac:dyDescent="0.25">
      <c r="A1" s="287" t="s">
        <v>291</v>
      </c>
      <c r="B1" s="301"/>
      <c r="C1" s="301"/>
      <c r="D1" s="301"/>
      <c r="E1" s="232"/>
      <c r="F1" s="232"/>
    </row>
    <row r="2" spans="1:6" ht="18" x14ac:dyDescent="0.25">
      <c r="A2" s="233"/>
      <c r="B2" s="233"/>
      <c r="C2" s="234"/>
      <c r="D2" s="234"/>
    </row>
    <row r="3" spans="1:6" ht="15.75" customHeight="1" x14ac:dyDescent="0.25">
      <c r="A3" s="300" t="s">
        <v>301</v>
      </c>
      <c r="B3" s="300"/>
      <c r="C3" s="300"/>
      <c r="D3" s="300"/>
    </row>
    <row r="4" spans="1:6" ht="18" x14ac:dyDescent="0.25">
      <c r="A4" s="233"/>
      <c r="B4" s="233"/>
      <c r="C4" s="234"/>
      <c r="D4" s="234"/>
    </row>
    <row r="5" spans="1:6" ht="41.25" customHeight="1" x14ac:dyDescent="0.25">
      <c r="A5" s="235" t="s">
        <v>302</v>
      </c>
      <c r="B5" s="236" t="s">
        <v>307</v>
      </c>
      <c r="C5" s="235" t="s">
        <v>162</v>
      </c>
      <c r="D5" s="235" t="s">
        <v>273</v>
      </c>
      <c r="E5" s="235" t="s">
        <v>263</v>
      </c>
      <c r="F5" s="235" t="s">
        <v>263</v>
      </c>
    </row>
    <row r="6" spans="1:6" ht="19.5" customHeight="1" x14ac:dyDescent="0.25">
      <c r="A6" s="237"/>
      <c r="B6" s="238">
        <v>1</v>
      </c>
      <c r="C6" s="238">
        <v>2</v>
      </c>
      <c r="D6" s="238">
        <v>3</v>
      </c>
      <c r="E6" s="239" t="s">
        <v>265</v>
      </c>
      <c r="F6" s="239" t="s">
        <v>264</v>
      </c>
    </row>
    <row r="7" spans="1:6" ht="24" customHeight="1" x14ac:dyDescent="0.25">
      <c r="A7" s="240" t="s">
        <v>167</v>
      </c>
      <c r="B7" s="302"/>
      <c r="C7" s="303"/>
      <c r="D7" s="303"/>
      <c r="E7" s="303"/>
      <c r="F7" s="304"/>
    </row>
    <row r="8" spans="1:6" ht="16.5" customHeight="1" x14ac:dyDescent="0.25">
      <c r="A8" s="241" t="s">
        <v>303</v>
      </c>
      <c r="B8" s="242">
        <v>44897.17</v>
      </c>
      <c r="C8" s="242">
        <v>31607.52</v>
      </c>
      <c r="D8" s="242">
        <v>70278.02</v>
      </c>
      <c r="E8" s="242">
        <f t="shared" ref="E8:E34" si="0">D8/B8*100</f>
        <v>156.53106866201145</v>
      </c>
      <c r="F8" s="242">
        <f t="shared" ref="F8:F33" si="1">D8/C8*100</f>
        <v>222.34588477678733</v>
      </c>
    </row>
    <row r="9" spans="1:6" ht="16.5" customHeight="1" x14ac:dyDescent="0.25">
      <c r="A9" s="241" t="s">
        <v>304</v>
      </c>
      <c r="B9" s="242">
        <v>44897.17</v>
      </c>
      <c r="C9" s="242">
        <v>31607.52</v>
      </c>
      <c r="D9" s="242">
        <v>70278.02</v>
      </c>
      <c r="E9" s="242">
        <f t="shared" si="0"/>
        <v>156.53106866201145</v>
      </c>
      <c r="F9" s="242">
        <f t="shared" si="1"/>
        <v>222.34588477678733</v>
      </c>
    </row>
    <row r="10" spans="1:6" ht="24" customHeight="1" x14ac:dyDescent="0.25">
      <c r="A10" s="241" t="s">
        <v>129</v>
      </c>
      <c r="B10" s="243">
        <f>B8-B9</f>
        <v>0</v>
      </c>
      <c r="C10" s="243">
        <f t="shared" ref="C10:D10" si="2">C8-C9</f>
        <v>0</v>
      </c>
      <c r="D10" s="243">
        <f t="shared" si="2"/>
        <v>0</v>
      </c>
      <c r="E10" s="242"/>
      <c r="F10" s="242">
        <v>0</v>
      </c>
    </row>
    <row r="11" spans="1:6" ht="24" customHeight="1" x14ac:dyDescent="0.25">
      <c r="A11" s="244" t="s">
        <v>168</v>
      </c>
      <c r="B11" s="242"/>
      <c r="C11" s="242"/>
      <c r="D11" s="242"/>
      <c r="E11" s="242"/>
      <c r="F11" s="242"/>
    </row>
    <row r="12" spans="1:6" ht="16.5" customHeight="1" x14ac:dyDescent="0.25">
      <c r="A12" s="245" t="s">
        <v>303</v>
      </c>
      <c r="B12" s="242">
        <v>185297</v>
      </c>
      <c r="C12" s="242">
        <v>207851</v>
      </c>
      <c r="D12" s="242">
        <v>207838.47</v>
      </c>
      <c r="E12" s="242">
        <f t="shared" si="0"/>
        <v>112.16504854368932</v>
      </c>
      <c r="F12" s="242">
        <f t="shared" si="1"/>
        <v>99.993971643148214</v>
      </c>
    </row>
    <row r="13" spans="1:6" ht="16.5" customHeight="1" x14ac:dyDescent="0.25">
      <c r="A13" s="245" t="s">
        <v>304</v>
      </c>
      <c r="B13" s="242">
        <v>185297</v>
      </c>
      <c r="C13" s="242">
        <v>207851</v>
      </c>
      <c r="D13" s="242">
        <v>207838.47</v>
      </c>
      <c r="E13" s="242">
        <f t="shared" si="0"/>
        <v>112.16504854368932</v>
      </c>
      <c r="F13" s="242">
        <f t="shared" si="1"/>
        <v>99.993971643148214</v>
      </c>
    </row>
    <row r="14" spans="1:6" ht="24" customHeight="1" x14ac:dyDescent="0.25">
      <c r="A14" s="245" t="s">
        <v>129</v>
      </c>
      <c r="B14" s="243">
        <f>B12-B13</f>
        <v>0</v>
      </c>
      <c r="C14" s="243">
        <f t="shared" ref="C14:D14" si="3">C12-C13</f>
        <v>0</v>
      </c>
      <c r="D14" s="243">
        <f t="shared" si="3"/>
        <v>0</v>
      </c>
      <c r="E14" s="242"/>
      <c r="F14" s="242">
        <v>0</v>
      </c>
    </row>
    <row r="15" spans="1:6" ht="24" customHeight="1" x14ac:dyDescent="0.25">
      <c r="A15" s="244" t="s">
        <v>169</v>
      </c>
      <c r="B15" s="302"/>
      <c r="C15" s="303"/>
      <c r="D15" s="303"/>
      <c r="E15" s="303"/>
      <c r="F15" s="304"/>
    </row>
    <row r="16" spans="1:6" ht="16.5" customHeight="1" x14ac:dyDescent="0.25">
      <c r="A16" s="245" t="s">
        <v>303</v>
      </c>
      <c r="B16" s="242">
        <v>18043.080000000002</v>
      </c>
      <c r="C16" s="242">
        <v>19000</v>
      </c>
      <c r="D16" s="242">
        <v>25277.14</v>
      </c>
      <c r="E16" s="242">
        <f t="shared" si="0"/>
        <v>140.09326567304473</v>
      </c>
      <c r="F16" s="242">
        <f t="shared" si="1"/>
        <v>133.03757894736842</v>
      </c>
    </row>
    <row r="17" spans="1:6" ht="16.5" customHeight="1" x14ac:dyDescent="0.25">
      <c r="A17" s="245" t="s">
        <v>304</v>
      </c>
      <c r="B17" s="242">
        <v>18043.080000000002</v>
      </c>
      <c r="C17" s="242">
        <v>19000</v>
      </c>
      <c r="D17" s="242">
        <v>25277.14</v>
      </c>
      <c r="E17" s="242">
        <f t="shared" si="0"/>
        <v>140.09326567304473</v>
      </c>
      <c r="F17" s="242">
        <f t="shared" si="1"/>
        <v>133.03757894736842</v>
      </c>
    </row>
    <row r="18" spans="1:6" ht="24" customHeight="1" x14ac:dyDescent="0.25">
      <c r="A18" s="245" t="s">
        <v>129</v>
      </c>
      <c r="B18" s="243">
        <f>B16-B17</f>
        <v>0</v>
      </c>
      <c r="C18" s="243">
        <v>0</v>
      </c>
      <c r="D18" s="243">
        <v>0</v>
      </c>
      <c r="E18" s="242"/>
      <c r="F18" s="242">
        <v>0</v>
      </c>
    </row>
    <row r="19" spans="1:6" ht="24" customHeight="1" x14ac:dyDescent="0.25">
      <c r="A19" s="244" t="s">
        <v>176</v>
      </c>
      <c r="B19" s="302"/>
      <c r="C19" s="303"/>
      <c r="D19" s="303"/>
      <c r="E19" s="303"/>
      <c r="F19" s="304"/>
    </row>
    <row r="20" spans="1:6" ht="16.5" customHeight="1" x14ac:dyDescent="0.25">
      <c r="A20" s="245" t="s">
        <v>303</v>
      </c>
      <c r="B20" s="242">
        <v>2233644.2999999998</v>
      </c>
      <c r="C20" s="242">
        <v>2859673.63</v>
      </c>
      <c r="D20" s="242">
        <v>2785936.09</v>
      </c>
      <c r="E20" s="242">
        <f t="shared" si="0"/>
        <v>124.72604030999923</v>
      </c>
      <c r="F20" s="242">
        <f t="shared" si="1"/>
        <v>97.421470085731414</v>
      </c>
    </row>
    <row r="21" spans="1:6" ht="15.75" customHeight="1" x14ac:dyDescent="0.25">
      <c r="A21" s="245" t="s">
        <v>304</v>
      </c>
      <c r="B21" s="242">
        <v>2226676.4</v>
      </c>
      <c r="C21" s="242">
        <v>2859673.63</v>
      </c>
      <c r="D21" s="242">
        <v>2783936.09</v>
      </c>
      <c r="E21" s="242">
        <f t="shared" si="0"/>
        <v>125.02652338705344</v>
      </c>
      <c r="F21" s="242">
        <f t="shared" si="1"/>
        <v>97.351532034793777</v>
      </c>
    </row>
    <row r="22" spans="1:6" ht="24" customHeight="1" x14ac:dyDescent="0.25">
      <c r="A22" s="245" t="s">
        <v>129</v>
      </c>
      <c r="B22" s="243">
        <f>B20-B21</f>
        <v>6967.8999999999069</v>
      </c>
      <c r="C22" s="243">
        <f t="shared" ref="C22:D22" si="4">C20-C21</f>
        <v>0</v>
      </c>
      <c r="D22" s="243">
        <f t="shared" si="4"/>
        <v>2000</v>
      </c>
      <c r="E22" s="242">
        <f t="shared" si="0"/>
        <v>28.703052569641162</v>
      </c>
      <c r="F22" s="242">
        <v>0</v>
      </c>
    </row>
    <row r="23" spans="1:6" ht="24" customHeight="1" x14ac:dyDescent="0.25">
      <c r="A23" s="244" t="s">
        <v>331</v>
      </c>
      <c r="B23" s="302"/>
      <c r="C23" s="303"/>
      <c r="D23" s="303"/>
      <c r="E23" s="303"/>
      <c r="F23" s="304"/>
    </row>
    <row r="24" spans="1:6" ht="16.5" customHeight="1" x14ac:dyDescent="0.25">
      <c r="A24" s="245" t="s">
        <v>303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</row>
    <row r="25" spans="1:6" ht="15.75" customHeight="1" x14ac:dyDescent="0.25">
      <c r="A25" s="245" t="s">
        <v>304</v>
      </c>
      <c r="B25" s="242">
        <v>1195.5</v>
      </c>
      <c r="C25" s="242">
        <v>6966.9</v>
      </c>
      <c r="D25" s="242">
        <v>6966.9</v>
      </c>
      <c r="E25" s="242">
        <f t="shared" ref="E25:E26" si="5">D25/B25*100</f>
        <v>582.76035131744038</v>
      </c>
      <c r="F25" s="242">
        <f t="shared" ref="F25" si="6">D25/C25*100</f>
        <v>100</v>
      </c>
    </row>
    <row r="26" spans="1:6" ht="24" customHeight="1" x14ac:dyDescent="0.25">
      <c r="A26" s="245" t="s">
        <v>129</v>
      </c>
      <c r="B26" s="243">
        <f>B24-B25</f>
        <v>-1195.5</v>
      </c>
      <c r="C26" s="243">
        <f t="shared" ref="C26:D26" si="7">C24-C25</f>
        <v>-6966.9</v>
      </c>
      <c r="D26" s="243">
        <f t="shared" si="7"/>
        <v>-6966.9</v>
      </c>
      <c r="E26" s="242">
        <f t="shared" si="5"/>
        <v>582.76035131744038</v>
      </c>
      <c r="F26" s="242">
        <v>0</v>
      </c>
    </row>
    <row r="27" spans="1:6" ht="24" customHeight="1" x14ac:dyDescent="0.25">
      <c r="A27" s="244" t="s">
        <v>170</v>
      </c>
      <c r="B27" s="302"/>
      <c r="C27" s="303"/>
      <c r="D27" s="303"/>
      <c r="E27" s="303"/>
      <c r="F27" s="304"/>
    </row>
    <row r="28" spans="1:6" ht="16.5" customHeight="1" x14ac:dyDescent="0.25">
      <c r="A28" s="245" t="s">
        <v>303</v>
      </c>
      <c r="B28" s="242">
        <v>18185.12</v>
      </c>
      <c r="C28" s="242">
        <v>22850</v>
      </c>
      <c r="D28" s="242">
        <v>18798.2</v>
      </c>
      <c r="E28" s="242">
        <f t="shared" si="0"/>
        <v>103.37132776687754</v>
      </c>
      <c r="F28" s="242">
        <f t="shared" si="1"/>
        <v>82.267833698030628</v>
      </c>
    </row>
    <row r="29" spans="1:6" ht="16.5" customHeight="1" x14ac:dyDescent="0.25">
      <c r="A29" s="245" t="s">
        <v>304</v>
      </c>
      <c r="B29" s="242">
        <v>21239.41</v>
      </c>
      <c r="C29" s="242">
        <v>22850</v>
      </c>
      <c r="D29" s="242">
        <v>18197.03</v>
      </c>
      <c r="E29" s="242">
        <f t="shared" si="0"/>
        <v>85.675779129457922</v>
      </c>
      <c r="F29" s="242">
        <f t="shared" si="1"/>
        <v>79.636892778993428</v>
      </c>
    </row>
    <row r="30" spans="1:6" ht="24" customHeight="1" x14ac:dyDescent="0.25">
      <c r="A30" s="245" t="s">
        <v>129</v>
      </c>
      <c r="B30" s="243">
        <f>B28-B29</f>
        <v>-3054.2900000000009</v>
      </c>
      <c r="C30" s="243">
        <f t="shared" ref="C30:D30" si="8">C28-C29</f>
        <v>0</v>
      </c>
      <c r="D30" s="243">
        <f t="shared" si="8"/>
        <v>601.17000000000189</v>
      </c>
      <c r="E30" s="242">
        <f t="shared" si="0"/>
        <v>-19.682806806164503</v>
      </c>
      <c r="F30" s="242">
        <v>0</v>
      </c>
    </row>
    <row r="31" spans="1:6" ht="24" customHeight="1" x14ac:dyDescent="0.25">
      <c r="A31" s="244" t="s">
        <v>172</v>
      </c>
      <c r="B31" s="302"/>
      <c r="C31" s="303"/>
      <c r="D31" s="303"/>
      <c r="E31" s="303"/>
      <c r="F31" s="304"/>
    </row>
    <row r="32" spans="1:6" ht="16.5" customHeight="1" x14ac:dyDescent="0.25">
      <c r="A32" s="245" t="s">
        <v>303</v>
      </c>
      <c r="B32" s="242">
        <v>102229.41</v>
      </c>
      <c r="C32" s="242">
        <v>117000</v>
      </c>
      <c r="D32" s="242">
        <v>110515.61</v>
      </c>
      <c r="E32" s="242">
        <f t="shared" si="0"/>
        <v>108.10549527772879</v>
      </c>
      <c r="F32" s="242">
        <f t="shared" si="1"/>
        <v>94.457786324786326</v>
      </c>
    </row>
    <row r="33" spans="1:6" ht="16.5" customHeight="1" x14ac:dyDescent="0.25">
      <c r="A33" s="245" t="s">
        <v>304</v>
      </c>
      <c r="B33" s="242">
        <v>28568.95</v>
      </c>
      <c r="C33" s="242">
        <v>193000</v>
      </c>
      <c r="D33" s="242">
        <v>97934.05</v>
      </c>
      <c r="E33" s="242">
        <f t="shared" si="0"/>
        <v>342.79891280568592</v>
      </c>
      <c r="F33" s="242">
        <f t="shared" si="1"/>
        <v>50.743031088082901</v>
      </c>
    </row>
    <row r="34" spans="1:6" ht="24" customHeight="1" x14ac:dyDescent="0.25">
      <c r="A34" s="245" t="s">
        <v>129</v>
      </c>
      <c r="B34" s="243">
        <f>B32-B33</f>
        <v>73660.460000000006</v>
      </c>
      <c r="C34" s="243">
        <f>C32-C33</f>
        <v>-76000</v>
      </c>
      <c r="D34" s="243">
        <f t="shared" ref="D34" si="9">D32-D33</f>
        <v>12581.559999999998</v>
      </c>
      <c r="E34" s="242">
        <f t="shared" si="0"/>
        <v>17.080479812371518</v>
      </c>
      <c r="F34" s="242">
        <v>0</v>
      </c>
    </row>
    <row r="35" spans="1:6" ht="24" customHeight="1" x14ac:dyDescent="0.25">
      <c r="A35" s="244" t="s">
        <v>175</v>
      </c>
      <c r="B35" s="302"/>
      <c r="C35" s="303"/>
      <c r="D35" s="303"/>
      <c r="E35" s="303"/>
      <c r="F35" s="304"/>
    </row>
    <row r="36" spans="1:6" ht="16.5" customHeight="1" x14ac:dyDescent="0.25">
      <c r="A36" s="245" t="s">
        <v>303</v>
      </c>
      <c r="B36" s="242">
        <v>0</v>
      </c>
      <c r="C36" s="242">
        <v>5294.34</v>
      </c>
      <c r="D36" s="242">
        <v>2617.81</v>
      </c>
      <c r="E36" s="242">
        <v>0</v>
      </c>
      <c r="F36" s="242">
        <v>0</v>
      </c>
    </row>
    <row r="37" spans="1:6" ht="16.5" customHeight="1" x14ac:dyDescent="0.25">
      <c r="A37" s="245" t="s">
        <v>304</v>
      </c>
      <c r="B37" s="242">
        <v>0</v>
      </c>
      <c r="C37" s="242">
        <v>5294.34</v>
      </c>
      <c r="D37" s="242">
        <v>2617.81</v>
      </c>
      <c r="E37" s="242">
        <v>0</v>
      </c>
      <c r="F37" s="242">
        <v>0</v>
      </c>
    </row>
    <row r="38" spans="1:6" ht="24" customHeight="1" x14ac:dyDescent="0.25">
      <c r="A38" s="245" t="s">
        <v>129</v>
      </c>
      <c r="B38" s="242">
        <f>B36-B37</f>
        <v>0</v>
      </c>
      <c r="C38" s="243">
        <v>0</v>
      </c>
      <c r="D38" s="243">
        <f t="shared" ref="D38" si="10">D36-D37</f>
        <v>0</v>
      </c>
      <c r="E38" s="242">
        <v>0</v>
      </c>
      <c r="F38" s="242">
        <v>0</v>
      </c>
    </row>
    <row r="39" spans="1:6" ht="24" customHeight="1" x14ac:dyDescent="0.25">
      <c r="A39" s="244" t="s">
        <v>177</v>
      </c>
      <c r="B39" s="302"/>
      <c r="C39" s="303"/>
      <c r="D39" s="303"/>
      <c r="E39" s="303"/>
      <c r="F39" s="304"/>
    </row>
    <row r="40" spans="1:6" ht="16.5" customHeight="1" x14ac:dyDescent="0.25">
      <c r="A40" s="245" t="s">
        <v>303</v>
      </c>
      <c r="B40" s="242">
        <v>18560.16</v>
      </c>
      <c r="C40" s="242">
        <v>0</v>
      </c>
      <c r="D40" s="242">
        <v>0</v>
      </c>
      <c r="E40" s="242">
        <v>0</v>
      </c>
      <c r="F40" s="242">
        <v>0</v>
      </c>
    </row>
    <row r="41" spans="1:6" ht="16.5" customHeight="1" x14ac:dyDescent="0.25">
      <c r="A41" s="245" t="s">
        <v>304</v>
      </c>
      <c r="B41" s="242">
        <v>13965.16</v>
      </c>
      <c r="C41" s="242">
        <v>0</v>
      </c>
      <c r="D41" s="242">
        <v>0</v>
      </c>
      <c r="E41" s="242">
        <v>0</v>
      </c>
      <c r="F41" s="242">
        <v>0</v>
      </c>
    </row>
    <row r="42" spans="1:6" ht="24" customHeight="1" x14ac:dyDescent="0.25">
      <c r="A42" s="245" t="s">
        <v>129</v>
      </c>
      <c r="B42" s="243">
        <f>B40-B41</f>
        <v>4595</v>
      </c>
      <c r="C42" s="243">
        <v>0</v>
      </c>
      <c r="D42" s="242">
        <v>0</v>
      </c>
      <c r="E42" s="242">
        <v>0</v>
      </c>
      <c r="F42" s="242">
        <v>0</v>
      </c>
    </row>
    <row r="43" spans="1:6" ht="24" customHeight="1" x14ac:dyDescent="0.25">
      <c r="A43" s="244" t="s">
        <v>305</v>
      </c>
      <c r="B43" s="302"/>
      <c r="C43" s="303"/>
      <c r="D43" s="303"/>
      <c r="E43" s="303"/>
      <c r="F43" s="304"/>
    </row>
    <row r="44" spans="1:6" x14ac:dyDescent="0.25">
      <c r="A44" s="245" t="s">
        <v>303</v>
      </c>
      <c r="B44" s="242">
        <v>0</v>
      </c>
      <c r="C44" s="242">
        <v>0</v>
      </c>
      <c r="D44" s="242">
        <v>0</v>
      </c>
      <c r="E44" s="242">
        <v>0</v>
      </c>
      <c r="F44" s="242">
        <v>0</v>
      </c>
    </row>
    <row r="45" spans="1:6" x14ac:dyDescent="0.25">
      <c r="A45" s="245" t="s">
        <v>304</v>
      </c>
      <c r="B45" s="242">
        <v>0</v>
      </c>
      <c r="C45" s="242">
        <v>18560.16</v>
      </c>
      <c r="D45" s="242">
        <v>18560.16</v>
      </c>
      <c r="E45" s="242">
        <v>0</v>
      </c>
      <c r="F45" s="242">
        <v>0</v>
      </c>
    </row>
    <row r="46" spans="1:6" x14ac:dyDescent="0.25">
      <c r="A46" s="245" t="s">
        <v>129</v>
      </c>
      <c r="B46" s="243">
        <f>B44-B45</f>
        <v>0</v>
      </c>
      <c r="C46" s="243">
        <f>C44-C45</f>
        <v>-18560.16</v>
      </c>
      <c r="D46" s="243">
        <f t="shared" ref="D46" si="11">D44-D45</f>
        <v>-18560.16</v>
      </c>
      <c r="E46" s="242">
        <v>0</v>
      </c>
      <c r="F46" s="242">
        <v>0</v>
      </c>
    </row>
    <row r="47" spans="1:6" ht="24" customHeight="1" x14ac:dyDescent="0.25">
      <c r="A47" s="244" t="s">
        <v>171</v>
      </c>
      <c r="B47" s="302"/>
      <c r="C47" s="303"/>
      <c r="D47" s="303"/>
      <c r="E47" s="303"/>
      <c r="F47" s="304"/>
    </row>
    <row r="48" spans="1:6" ht="16.5" customHeight="1" x14ac:dyDescent="0.25">
      <c r="A48" s="245" t="s">
        <v>303</v>
      </c>
      <c r="B48" s="242">
        <v>5093.7</v>
      </c>
      <c r="C48" s="242">
        <v>3000</v>
      </c>
      <c r="D48" s="242">
        <v>2690.07</v>
      </c>
      <c r="E48" s="242">
        <f t="shared" ref="E48:E53" si="12">D48/B48*100</f>
        <v>52.811708581188533</v>
      </c>
      <c r="F48" s="242">
        <f t="shared" ref="F48:F53" si="13">D48/C48*100</f>
        <v>89.669000000000011</v>
      </c>
    </row>
    <row r="49" spans="1:7" ht="16.5" customHeight="1" x14ac:dyDescent="0.25">
      <c r="A49" s="245" t="s">
        <v>304</v>
      </c>
      <c r="B49" s="242">
        <v>5093.7</v>
      </c>
      <c r="C49" s="242">
        <v>3000</v>
      </c>
      <c r="D49" s="242">
        <v>2390.0700000000002</v>
      </c>
      <c r="E49" s="242">
        <f t="shared" si="12"/>
        <v>46.92208021673833</v>
      </c>
      <c r="F49" s="242">
        <f t="shared" si="13"/>
        <v>79.668999999999997</v>
      </c>
    </row>
    <row r="50" spans="1:7" ht="24" customHeight="1" x14ac:dyDescent="0.25">
      <c r="A50" s="245" t="s">
        <v>129</v>
      </c>
      <c r="B50" s="243">
        <f>B48-B49</f>
        <v>0</v>
      </c>
      <c r="C50" s="243">
        <v>0</v>
      </c>
      <c r="D50" s="243">
        <f t="shared" ref="D50" si="14">D48-D49</f>
        <v>300</v>
      </c>
      <c r="E50" s="242">
        <v>0</v>
      </c>
      <c r="F50" s="242">
        <v>0</v>
      </c>
    </row>
    <row r="51" spans="1:7" x14ac:dyDescent="0.25">
      <c r="A51" s="246"/>
      <c r="B51" s="247"/>
      <c r="C51" s="247"/>
      <c r="D51" s="247"/>
      <c r="E51" s="242">
        <v>0</v>
      </c>
      <c r="F51" s="242">
        <v>0</v>
      </c>
    </row>
    <row r="52" spans="1:7" x14ac:dyDescent="0.25">
      <c r="A52" s="269" t="s">
        <v>329</v>
      </c>
      <c r="B52" s="264">
        <f>B8+B12+B16+B20+B28+B32+B36+B40+B44+B48</f>
        <v>2625949.9400000004</v>
      </c>
      <c r="C52" s="264">
        <f t="shared" ref="C52:D52" si="15">C8+C12+C16+C20+C28+C32+C36+C40+C44+C48</f>
        <v>3266276.4899999998</v>
      </c>
      <c r="D52" s="264">
        <f t="shared" si="15"/>
        <v>3223951.4099999997</v>
      </c>
      <c r="E52" s="242">
        <f t="shared" si="12"/>
        <v>122.7727673285348</v>
      </c>
      <c r="F52" s="242">
        <f t="shared" si="13"/>
        <v>98.704179510534942</v>
      </c>
    </row>
    <row r="53" spans="1:7" x14ac:dyDescent="0.25">
      <c r="A53" s="269" t="s">
        <v>330</v>
      </c>
      <c r="B53" s="260">
        <f>B9+B13+B17+B21+B25+B29+B33+B37+B41+B49</f>
        <v>2544976.3700000006</v>
      </c>
      <c r="C53" s="260">
        <f>C9+C13+C17+C21+C25+C29+C33+C37+C41+C45+C49</f>
        <v>3367803.55</v>
      </c>
      <c r="D53" s="260">
        <f>D9+D13+D17+D21+D25+D29+D33+D37+D41+D45+D49</f>
        <v>3233995.7399999993</v>
      </c>
      <c r="E53" s="242">
        <f t="shared" si="12"/>
        <v>127.07370402814382</v>
      </c>
      <c r="F53" s="242">
        <f t="shared" si="13"/>
        <v>96.026852278839115</v>
      </c>
    </row>
    <row r="54" spans="1:7" x14ac:dyDescent="0.25">
      <c r="A54" s="251" t="s">
        <v>300</v>
      </c>
      <c r="B54" s="252">
        <f>B52-B53</f>
        <v>80973.569999999832</v>
      </c>
      <c r="C54" s="252">
        <f>C52-C53</f>
        <v>-101527.06000000006</v>
      </c>
      <c r="D54" s="252">
        <f>D52-D53</f>
        <v>-10044.329999999609</v>
      </c>
      <c r="E54" s="266"/>
      <c r="F54" s="266"/>
    </row>
    <row r="55" spans="1:7" x14ac:dyDescent="0.25">
      <c r="A55" s="248" t="s">
        <v>309</v>
      </c>
      <c r="B55" s="249">
        <v>19057.419999999998</v>
      </c>
      <c r="C55" s="249">
        <v>0</v>
      </c>
      <c r="D55" s="257">
        <v>16003.13</v>
      </c>
      <c r="E55" s="266">
        <f t="shared" ref="E55:E60" si="16">D55/B55*100</f>
        <v>83.973224077550896</v>
      </c>
      <c r="F55" s="266">
        <v>0</v>
      </c>
    </row>
    <row r="56" spans="1:7" x14ac:dyDescent="0.25">
      <c r="A56" s="250" t="s">
        <v>310</v>
      </c>
      <c r="B56" s="249">
        <v>1194.5</v>
      </c>
      <c r="C56" s="249">
        <v>6966.9</v>
      </c>
      <c r="D56" s="257">
        <v>6966.9</v>
      </c>
      <c r="E56" s="266">
        <f t="shared" si="16"/>
        <v>583.24822101297616</v>
      </c>
      <c r="F56" s="266">
        <f t="shared" ref="F56:F60" si="17">D56/C56*100</f>
        <v>100</v>
      </c>
    </row>
    <row r="57" spans="1:7" x14ac:dyDescent="0.25">
      <c r="A57" s="250" t="s">
        <v>311</v>
      </c>
      <c r="B57" s="249">
        <v>13965.16</v>
      </c>
      <c r="C57" s="249">
        <v>18560.16</v>
      </c>
      <c r="D57" s="257">
        <v>18560.16</v>
      </c>
      <c r="E57" s="266">
        <f t="shared" si="16"/>
        <v>132.90331081061728</v>
      </c>
      <c r="F57" s="266">
        <f t="shared" si="17"/>
        <v>100</v>
      </c>
    </row>
    <row r="58" spans="1:7" x14ac:dyDescent="0.25">
      <c r="A58" s="250" t="s">
        <v>312</v>
      </c>
      <c r="B58" s="249">
        <v>2664.4</v>
      </c>
      <c r="C58" s="249">
        <v>76000</v>
      </c>
      <c r="D58" s="257">
        <v>76324.86</v>
      </c>
      <c r="E58" s="266">
        <f t="shared" si="16"/>
        <v>2864.6171745984084</v>
      </c>
      <c r="F58" s="266">
        <f t="shared" si="17"/>
        <v>100.42744736842107</v>
      </c>
    </row>
    <row r="59" spans="1:7" x14ac:dyDescent="0.25">
      <c r="A59" s="250" t="s">
        <v>314</v>
      </c>
      <c r="B59" s="249">
        <v>0</v>
      </c>
      <c r="C59" s="249">
        <v>0</v>
      </c>
      <c r="D59" s="257"/>
      <c r="E59" s="266">
        <v>0</v>
      </c>
      <c r="F59" s="266">
        <v>0</v>
      </c>
    </row>
    <row r="60" spans="1:7" ht="30.75" customHeight="1" thickBot="1" x14ac:dyDescent="0.3">
      <c r="A60" s="251" t="s">
        <v>313</v>
      </c>
      <c r="B60" s="252">
        <f>B55+B56+B57+B58+B59</f>
        <v>36881.480000000003</v>
      </c>
      <c r="C60" s="252">
        <f>C55+C56+C57+C58+C59</f>
        <v>101527.06</v>
      </c>
      <c r="D60" s="252">
        <f>D55+D56+D57+D58+D59</f>
        <v>117855.05</v>
      </c>
      <c r="E60" s="266">
        <f t="shared" si="16"/>
        <v>319.55076097813861</v>
      </c>
      <c r="F60" s="266">
        <f t="shared" si="17"/>
        <v>116.08240207093559</v>
      </c>
    </row>
    <row r="61" spans="1:7" ht="27" customHeight="1" thickBot="1" x14ac:dyDescent="0.3">
      <c r="A61" s="253" t="s">
        <v>308</v>
      </c>
      <c r="B61" s="254">
        <f>B54+B60</f>
        <v>117855.04999999984</v>
      </c>
      <c r="C61" s="255">
        <v>0</v>
      </c>
      <c r="D61" s="254">
        <f>D54+D60</f>
        <v>107810.72000000039</v>
      </c>
      <c r="E61" s="255"/>
      <c r="F61" s="256"/>
    </row>
    <row r="62" spans="1:7" ht="15.75" thickBot="1" x14ac:dyDescent="0.3"/>
    <row r="63" spans="1:7" ht="15.75" thickBot="1" x14ac:dyDescent="0.3">
      <c r="A63" s="267" t="s">
        <v>322</v>
      </c>
      <c r="B63" s="307" t="s">
        <v>315</v>
      </c>
      <c r="C63" s="308"/>
      <c r="D63" s="309" t="s">
        <v>320</v>
      </c>
      <c r="E63" s="310"/>
      <c r="F63" s="311" t="s">
        <v>321</v>
      </c>
      <c r="G63" s="312"/>
    </row>
    <row r="64" spans="1:7" x14ac:dyDescent="0.25">
      <c r="A64" s="270" t="s">
        <v>316</v>
      </c>
      <c r="B64" s="258" t="s">
        <v>317</v>
      </c>
      <c r="C64" s="258" t="s">
        <v>318</v>
      </c>
      <c r="D64" s="258" t="s">
        <v>317</v>
      </c>
      <c r="E64" s="258" t="s">
        <v>319</v>
      </c>
      <c r="F64" s="258" t="s">
        <v>317</v>
      </c>
      <c r="G64" s="258" t="s">
        <v>319</v>
      </c>
    </row>
    <row r="65" spans="1:7" x14ac:dyDescent="0.25">
      <c r="A65" s="259" t="s">
        <v>323</v>
      </c>
      <c r="B65" s="260">
        <v>16003.13</v>
      </c>
      <c r="C65" s="265">
        <v>0</v>
      </c>
      <c r="D65" s="260">
        <v>601.16999999999996</v>
      </c>
      <c r="E65" s="260">
        <v>0</v>
      </c>
      <c r="F65" s="260">
        <v>16604.3</v>
      </c>
      <c r="G65" s="260">
        <v>0</v>
      </c>
    </row>
    <row r="66" spans="1:7" x14ac:dyDescent="0.25">
      <c r="A66" s="261" t="s">
        <v>324</v>
      </c>
      <c r="B66" s="260">
        <v>6966.9</v>
      </c>
      <c r="C66" s="260">
        <v>0</v>
      </c>
      <c r="D66" s="260">
        <v>0</v>
      </c>
      <c r="E66" s="260">
        <v>6966.9</v>
      </c>
      <c r="F66" s="260">
        <v>0</v>
      </c>
      <c r="G66" s="260">
        <v>0</v>
      </c>
    </row>
    <row r="67" spans="1:7" x14ac:dyDescent="0.25">
      <c r="A67" s="261" t="s">
        <v>325</v>
      </c>
      <c r="B67" s="260">
        <v>0</v>
      </c>
      <c r="C67" s="260">
        <v>0</v>
      </c>
      <c r="D67" s="260">
        <v>2000</v>
      </c>
      <c r="E67" s="260">
        <v>0</v>
      </c>
      <c r="F67" s="260">
        <v>2000</v>
      </c>
      <c r="G67" s="260">
        <v>0</v>
      </c>
    </row>
    <row r="68" spans="1:7" x14ac:dyDescent="0.25">
      <c r="A68" s="261" t="s">
        <v>326</v>
      </c>
      <c r="B68" s="260">
        <v>18560.16</v>
      </c>
      <c r="C68" s="260">
        <v>0</v>
      </c>
      <c r="D68" s="260"/>
      <c r="E68" s="260">
        <v>18560.16</v>
      </c>
      <c r="F68" s="260">
        <v>0</v>
      </c>
      <c r="G68" s="260">
        <v>0</v>
      </c>
    </row>
    <row r="69" spans="1:7" x14ac:dyDescent="0.25">
      <c r="A69" s="261" t="s">
        <v>327</v>
      </c>
      <c r="B69" s="260">
        <v>76324.86</v>
      </c>
      <c r="C69" s="260">
        <v>0</v>
      </c>
      <c r="D69" s="260">
        <v>12581.56</v>
      </c>
      <c r="E69" s="260">
        <v>0</v>
      </c>
      <c r="F69" s="260">
        <v>88906.42</v>
      </c>
      <c r="G69" s="260">
        <v>0</v>
      </c>
    </row>
    <row r="70" spans="1:7" x14ac:dyDescent="0.25">
      <c r="A70" s="261" t="s">
        <v>328</v>
      </c>
      <c r="B70" s="260">
        <v>0</v>
      </c>
      <c r="C70" s="260">
        <v>0</v>
      </c>
      <c r="D70" s="262">
        <v>300</v>
      </c>
      <c r="E70" s="262">
        <v>0</v>
      </c>
      <c r="F70" s="262">
        <v>300</v>
      </c>
      <c r="G70" s="262">
        <v>0</v>
      </c>
    </row>
    <row r="71" spans="1:7" x14ac:dyDescent="0.25">
      <c r="A71" s="261"/>
      <c r="B71" s="260"/>
      <c r="C71" s="260"/>
      <c r="D71" s="262"/>
      <c r="E71" s="262">
        <v>0</v>
      </c>
      <c r="F71" s="262"/>
      <c r="G71" s="262"/>
    </row>
    <row r="72" spans="1:7" x14ac:dyDescent="0.25">
      <c r="A72" s="263" t="s">
        <v>306</v>
      </c>
      <c r="B72" s="268">
        <f>B65+B66+B67+B68+B69+B70</f>
        <v>117855.05</v>
      </c>
      <c r="C72" s="268">
        <f t="shared" ref="C72:G72" si="18">C65+C66+C67+C68+C69+C70</f>
        <v>0</v>
      </c>
      <c r="D72" s="268">
        <f t="shared" si="18"/>
        <v>15482.73</v>
      </c>
      <c r="E72" s="268">
        <f t="shared" si="18"/>
        <v>25527.059999999998</v>
      </c>
      <c r="F72" s="268">
        <f t="shared" si="18"/>
        <v>107810.72</v>
      </c>
      <c r="G72" s="268">
        <f t="shared" si="18"/>
        <v>0</v>
      </c>
    </row>
    <row r="73" spans="1:7" ht="15.75" thickBot="1" x14ac:dyDescent="0.3">
      <c r="D73" s="305">
        <f>D72-E72</f>
        <v>-10044.329999999998</v>
      </c>
      <c r="E73" s="306"/>
      <c r="F73" s="305">
        <f>F72-G72</f>
        <v>107810.72</v>
      </c>
      <c r="G73" s="306"/>
    </row>
  </sheetData>
  <mergeCells count="17">
    <mergeCell ref="F73:G73"/>
    <mergeCell ref="B63:C63"/>
    <mergeCell ref="D63:E63"/>
    <mergeCell ref="F63:G63"/>
    <mergeCell ref="D73:E73"/>
    <mergeCell ref="A1:D1"/>
    <mergeCell ref="A3:D3"/>
    <mergeCell ref="B7:F7"/>
    <mergeCell ref="B15:F15"/>
    <mergeCell ref="B19:F19"/>
    <mergeCell ref="B47:F47"/>
    <mergeCell ref="B23:F23"/>
    <mergeCell ref="B27:F27"/>
    <mergeCell ref="B31:F31"/>
    <mergeCell ref="B35:F35"/>
    <mergeCell ref="B39:F39"/>
    <mergeCell ref="B43:F43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workbookViewId="0">
      <selection activeCell="I18" sqref="I18"/>
    </sheetView>
  </sheetViews>
  <sheetFormatPr defaultRowHeight="15" x14ac:dyDescent="0.25"/>
  <cols>
    <col min="1" max="1" width="37.7109375" customWidth="1"/>
    <col min="2" max="2" width="24.5703125" customWidth="1"/>
    <col min="3" max="3" width="24.28515625" customWidth="1"/>
    <col min="4" max="4" width="24.42578125" customWidth="1"/>
    <col min="5" max="6" width="14.5703125" customWidth="1"/>
  </cols>
  <sheetData>
    <row r="1" spans="1:6" ht="42" customHeight="1" x14ac:dyDescent="0.25">
      <c r="A1" s="291" t="s">
        <v>291</v>
      </c>
      <c r="B1" s="313"/>
      <c r="C1" s="313"/>
      <c r="D1" s="314"/>
      <c r="E1" s="70"/>
      <c r="F1" s="70"/>
    </row>
    <row r="2" spans="1:6" ht="26.25" customHeight="1" x14ac:dyDescent="0.25">
      <c r="A2" s="1"/>
      <c r="B2" s="1"/>
      <c r="C2" s="9"/>
      <c r="D2" s="68"/>
      <c r="E2" s="68"/>
      <c r="F2" s="68"/>
    </row>
    <row r="3" spans="1:6" ht="15.75" x14ac:dyDescent="0.25">
      <c r="A3" s="282" t="s">
        <v>23</v>
      </c>
      <c r="B3" s="282"/>
      <c r="C3" s="299"/>
      <c r="D3" s="299"/>
    </row>
    <row r="4" spans="1:6" ht="18" x14ac:dyDescent="0.25">
      <c r="A4" s="1"/>
      <c r="B4" s="1"/>
      <c r="C4" s="2"/>
      <c r="D4" s="2"/>
      <c r="E4" s="2"/>
      <c r="F4" s="2"/>
    </row>
    <row r="5" spans="1:6" ht="18" customHeight="1" x14ac:dyDescent="0.25">
      <c r="A5" s="282" t="s">
        <v>7</v>
      </c>
      <c r="B5" s="283"/>
      <c r="C5" s="283"/>
      <c r="D5" s="283"/>
    </row>
    <row r="6" spans="1:6" ht="18" x14ac:dyDescent="0.25">
      <c r="A6" s="1"/>
      <c r="B6" s="1"/>
      <c r="C6" s="2"/>
      <c r="D6" s="2"/>
      <c r="E6" s="2"/>
      <c r="F6" s="2"/>
    </row>
    <row r="7" spans="1:6" ht="15.75" x14ac:dyDescent="0.25">
      <c r="A7" s="282" t="s">
        <v>19</v>
      </c>
      <c r="B7" s="298"/>
      <c r="C7" s="298"/>
      <c r="D7" s="298"/>
    </row>
    <row r="8" spans="1:6" ht="18" x14ac:dyDescent="0.25">
      <c r="A8" s="1"/>
      <c r="B8" s="1"/>
      <c r="C8" s="2"/>
      <c r="D8" s="2"/>
      <c r="E8" s="2"/>
      <c r="F8" s="2"/>
    </row>
    <row r="9" spans="1:6" ht="41.25" customHeight="1" x14ac:dyDescent="0.25">
      <c r="A9" s="19" t="s">
        <v>20</v>
      </c>
      <c r="B9" s="35" t="s">
        <v>195</v>
      </c>
      <c r="C9" s="19" t="s">
        <v>162</v>
      </c>
      <c r="D9" s="19" t="s">
        <v>278</v>
      </c>
      <c r="E9" s="19" t="s">
        <v>263</v>
      </c>
      <c r="F9" s="19" t="s">
        <v>263</v>
      </c>
    </row>
    <row r="10" spans="1:6" ht="15" customHeight="1" x14ac:dyDescent="0.25">
      <c r="A10" s="19"/>
      <c r="B10" s="143">
        <v>1</v>
      </c>
      <c r="C10" s="142">
        <v>2</v>
      </c>
      <c r="D10" s="142">
        <v>3</v>
      </c>
      <c r="E10" s="142" t="s">
        <v>265</v>
      </c>
      <c r="F10" s="142" t="s">
        <v>264</v>
      </c>
    </row>
    <row r="11" spans="1:6" ht="24" customHeight="1" x14ac:dyDescent="0.25">
      <c r="A11" s="20" t="s">
        <v>21</v>
      </c>
      <c r="B11" s="54">
        <f>B12</f>
        <v>2544976.37</v>
      </c>
      <c r="C11" s="54">
        <v>3367803.55</v>
      </c>
      <c r="D11" s="54">
        <f>D12</f>
        <v>3233995.7399999998</v>
      </c>
      <c r="E11" s="54">
        <f>D11/B11*100</f>
        <v>127.07370402814387</v>
      </c>
      <c r="F11" s="54">
        <f>D11/C11*100</f>
        <v>96.026852278839129</v>
      </c>
    </row>
    <row r="12" spans="1:6" ht="22.5" customHeight="1" x14ac:dyDescent="0.25">
      <c r="A12" s="5" t="s">
        <v>31</v>
      </c>
      <c r="B12" s="21">
        <f>B13+B14+B15+B16</f>
        <v>2544976.37</v>
      </c>
      <c r="C12" s="21">
        <v>3367803.5500000003</v>
      </c>
      <c r="D12" s="21">
        <f>D13+D14+D15+D16</f>
        <v>3233995.7399999998</v>
      </c>
      <c r="E12" s="21">
        <f t="shared" ref="E12:E16" si="0">D12/B12*100</f>
        <v>127.07370402814387</v>
      </c>
      <c r="F12" s="21">
        <f t="shared" ref="F12:F16" si="1">D12/C12*100</f>
        <v>96.026852278839115</v>
      </c>
    </row>
    <row r="13" spans="1:6" ht="30" customHeight="1" x14ac:dyDescent="0.25">
      <c r="A13" s="47" t="s">
        <v>32</v>
      </c>
      <c r="B13" s="21">
        <v>2481999.75</v>
      </c>
      <c r="C13" s="21">
        <v>3317711.98</v>
      </c>
      <c r="D13" s="21">
        <v>3153486.63</v>
      </c>
      <c r="E13" s="21">
        <f t="shared" si="0"/>
        <v>127.05426863963221</v>
      </c>
      <c r="F13" s="21">
        <f t="shared" si="1"/>
        <v>95.05004198706844</v>
      </c>
    </row>
    <row r="14" spans="1:6" ht="30" customHeight="1" x14ac:dyDescent="0.25">
      <c r="A14" s="47" t="s">
        <v>125</v>
      </c>
      <c r="B14" s="21">
        <v>45908.63</v>
      </c>
      <c r="C14" s="21">
        <v>24023.599999999999</v>
      </c>
      <c r="D14" s="21">
        <v>51068.27</v>
      </c>
      <c r="E14" s="21">
        <f t="shared" si="0"/>
        <v>111.2389326364128</v>
      </c>
      <c r="F14" s="21">
        <f t="shared" si="1"/>
        <v>212.57542583126593</v>
      </c>
    </row>
    <row r="15" spans="1:6" ht="30" customHeight="1" x14ac:dyDescent="0.25">
      <c r="A15" s="47" t="s">
        <v>138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</row>
    <row r="16" spans="1:6" ht="30" customHeight="1" x14ac:dyDescent="0.25">
      <c r="A16" s="47" t="s">
        <v>126</v>
      </c>
      <c r="B16" s="21">
        <v>17067.990000000002</v>
      </c>
      <c r="C16" s="21">
        <v>26067.97</v>
      </c>
      <c r="D16" s="21">
        <v>29440.84</v>
      </c>
      <c r="E16" s="21">
        <f t="shared" si="0"/>
        <v>172.49154704215317</v>
      </c>
      <c r="F16" s="21">
        <f t="shared" si="1"/>
        <v>112.93875203938013</v>
      </c>
    </row>
    <row r="17" spans="1:6" x14ac:dyDescent="0.25">
      <c r="A17" s="6"/>
      <c r="B17" s="4"/>
      <c r="C17" s="4"/>
      <c r="D17" s="4"/>
      <c r="E17" s="4"/>
      <c r="F17" s="4"/>
    </row>
  </sheetData>
  <mergeCells count="4">
    <mergeCell ref="A3:D3"/>
    <mergeCell ref="A5:D5"/>
    <mergeCell ref="A7:D7"/>
    <mergeCell ref="A1:D1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7"/>
  <sheetViews>
    <sheetView topLeftCell="A214" zoomScaleNormal="100" workbookViewId="0">
      <selection activeCell="M103" sqref="M103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10.85546875" customWidth="1"/>
    <col min="4" max="4" width="40.140625" customWidth="1"/>
    <col min="5" max="7" width="19" customWidth="1"/>
  </cols>
  <sheetData>
    <row r="1" spans="1:10" ht="42" customHeight="1" x14ac:dyDescent="0.25">
      <c r="A1" s="362" t="s">
        <v>290</v>
      </c>
      <c r="B1" s="363"/>
      <c r="C1" s="363"/>
      <c r="D1" s="363"/>
      <c r="E1" s="363"/>
      <c r="F1" s="363"/>
      <c r="G1" s="363"/>
      <c r="H1" s="150"/>
      <c r="I1" s="150"/>
      <c r="J1" s="150"/>
    </row>
    <row r="2" spans="1:10" x14ac:dyDescent="0.25">
      <c r="A2" s="151"/>
      <c r="B2" s="151"/>
      <c r="C2" s="151"/>
      <c r="D2" s="151"/>
      <c r="E2" s="151"/>
      <c r="F2" s="151"/>
      <c r="G2" s="151"/>
      <c r="H2" s="150"/>
      <c r="I2" s="150"/>
      <c r="J2" s="150"/>
    </row>
    <row r="3" spans="1:10" ht="18" customHeight="1" x14ac:dyDescent="0.25">
      <c r="A3" s="315" t="s">
        <v>22</v>
      </c>
      <c r="B3" s="316"/>
      <c r="C3" s="316"/>
      <c r="D3" s="316"/>
      <c r="E3" s="316"/>
      <c r="F3" s="317"/>
      <c r="G3" s="317"/>
      <c r="H3" s="317"/>
      <c r="I3" s="317"/>
      <c r="J3" s="150"/>
    </row>
    <row r="4" spans="1:10" x14ac:dyDescent="0.25">
      <c r="A4" s="151"/>
      <c r="B4" s="151"/>
      <c r="C4" s="151"/>
      <c r="D4" s="151"/>
      <c r="E4" s="151"/>
      <c r="F4" s="151"/>
      <c r="G4" s="151"/>
      <c r="H4" s="150"/>
      <c r="I4" s="150"/>
      <c r="J4" s="150"/>
    </row>
    <row r="5" spans="1:10" ht="25.5" x14ac:dyDescent="0.25">
      <c r="A5" s="364" t="s">
        <v>188</v>
      </c>
      <c r="B5" s="365"/>
      <c r="C5" s="366"/>
      <c r="D5" s="50" t="s">
        <v>24</v>
      </c>
      <c r="E5" s="51" t="s">
        <v>195</v>
      </c>
      <c r="F5" s="52" t="s">
        <v>285</v>
      </c>
      <c r="G5" s="52" t="s">
        <v>273</v>
      </c>
      <c r="H5" s="19" t="s">
        <v>263</v>
      </c>
      <c r="I5" s="19" t="s">
        <v>263</v>
      </c>
      <c r="J5" s="150"/>
    </row>
    <row r="6" spans="1:10" x14ac:dyDescent="0.25">
      <c r="A6" s="359" t="s">
        <v>33</v>
      </c>
      <c r="B6" s="367"/>
      <c r="C6" s="368"/>
      <c r="D6" s="134" t="s">
        <v>26</v>
      </c>
      <c r="E6" s="144">
        <v>1</v>
      </c>
      <c r="F6" s="145" t="s">
        <v>267</v>
      </c>
      <c r="G6" s="145" t="s">
        <v>268</v>
      </c>
      <c r="H6" s="146" t="s">
        <v>265</v>
      </c>
      <c r="I6" s="146" t="s">
        <v>264</v>
      </c>
      <c r="J6" s="150"/>
    </row>
    <row r="7" spans="1:10" ht="15" customHeight="1" x14ac:dyDescent="0.25">
      <c r="A7" s="369" t="s">
        <v>93</v>
      </c>
      <c r="B7" s="370"/>
      <c r="C7" s="371"/>
      <c r="D7" s="135" t="s">
        <v>94</v>
      </c>
      <c r="E7" s="53">
        <f>E8+E103</f>
        <v>2544976.3699999992</v>
      </c>
      <c r="F7" s="53">
        <f>F8+F102</f>
        <v>3367803.55</v>
      </c>
      <c r="G7" s="53">
        <f>G8+G101</f>
        <v>3233995.7420000001</v>
      </c>
      <c r="H7" s="53">
        <f>G7/E7*100</f>
        <v>127.0737041067301</v>
      </c>
      <c r="I7" s="53">
        <f>G7/F7*100</f>
        <v>96.026852338225027</v>
      </c>
      <c r="J7" s="150"/>
    </row>
    <row r="8" spans="1:10" ht="25.5" x14ac:dyDescent="0.25">
      <c r="A8" s="345" t="s">
        <v>95</v>
      </c>
      <c r="B8" s="325"/>
      <c r="C8" s="326"/>
      <c r="D8" s="134" t="s">
        <v>96</v>
      </c>
      <c r="E8" s="23">
        <f>E9+E17+E54</f>
        <v>230194.16999999998</v>
      </c>
      <c r="F8" s="23">
        <v>244752.86</v>
      </c>
      <c r="G8" s="23">
        <f>G9+G16</f>
        <v>280734.3</v>
      </c>
      <c r="H8" s="152">
        <f>G8/E8*100</f>
        <v>121.95543440565851</v>
      </c>
      <c r="I8" s="152">
        <f t="shared" ref="I8:I65" si="0">G8/F8*100</f>
        <v>114.70113158228263</v>
      </c>
      <c r="J8" s="150"/>
    </row>
    <row r="9" spans="1:10" ht="15" customHeight="1" x14ac:dyDescent="0.25">
      <c r="A9" s="339" t="s">
        <v>97</v>
      </c>
      <c r="B9" s="340"/>
      <c r="C9" s="341"/>
      <c r="D9" s="17" t="s">
        <v>98</v>
      </c>
      <c r="E9" s="24">
        <f>E10</f>
        <v>0</v>
      </c>
      <c r="F9" s="24">
        <v>5294.34</v>
      </c>
      <c r="G9" s="24">
        <f t="shared" ref="G9:G12" si="1">G10</f>
        <v>2617.81</v>
      </c>
      <c r="H9" s="24">
        <v>0</v>
      </c>
      <c r="I9" s="24">
        <f t="shared" si="0"/>
        <v>49.445445513510649</v>
      </c>
      <c r="J9" s="150"/>
    </row>
    <row r="10" spans="1:10" ht="25.5" customHeight="1" x14ac:dyDescent="0.25">
      <c r="A10" s="342" t="s">
        <v>91</v>
      </c>
      <c r="B10" s="343"/>
      <c r="C10" s="344"/>
      <c r="D10" s="139" t="s">
        <v>99</v>
      </c>
      <c r="E10" s="25">
        <f>E11</f>
        <v>0</v>
      </c>
      <c r="F10" s="25">
        <v>5294.34</v>
      </c>
      <c r="G10" s="25">
        <f t="shared" si="1"/>
        <v>2617.81</v>
      </c>
      <c r="H10" s="25">
        <v>0</v>
      </c>
      <c r="I10" s="25">
        <f t="shared" si="0"/>
        <v>49.445445513510649</v>
      </c>
      <c r="J10" s="150"/>
    </row>
    <row r="11" spans="1:10" ht="25.5" x14ac:dyDescent="0.25">
      <c r="A11" s="318" t="s">
        <v>100</v>
      </c>
      <c r="B11" s="319"/>
      <c r="C11" s="320"/>
      <c r="D11" s="136" t="s">
        <v>101</v>
      </c>
      <c r="E11" s="26">
        <f>E12</f>
        <v>0</v>
      </c>
      <c r="F11" s="26">
        <v>5294.34</v>
      </c>
      <c r="G11" s="26">
        <f t="shared" si="1"/>
        <v>2617.81</v>
      </c>
      <c r="H11" s="26">
        <v>0</v>
      </c>
      <c r="I11" s="26">
        <f t="shared" si="0"/>
        <v>49.445445513510649</v>
      </c>
      <c r="J11" s="150"/>
    </row>
    <row r="12" spans="1:10" x14ac:dyDescent="0.25">
      <c r="A12" s="321" t="s">
        <v>106</v>
      </c>
      <c r="B12" s="346"/>
      <c r="C12" s="347"/>
      <c r="D12" s="16" t="s">
        <v>102</v>
      </c>
      <c r="E12" s="27">
        <f>E13</f>
        <v>0</v>
      </c>
      <c r="F12" s="27">
        <v>5294.34</v>
      </c>
      <c r="G12" s="27">
        <f t="shared" si="1"/>
        <v>2617.81</v>
      </c>
      <c r="H12" s="27">
        <v>0</v>
      </c>
      <c r="I12" s="27">
        <f t="shared" si="0"/>
        <v>49.445445513510649</v>
      </c>
      <c r="J12" s="150"/>
    </row>
    <row r="13" spans="1:10" x14ac:dyDescent="0.25">
      <c r="A13" s="359">
        <v>37</v>
      </c>
      <c r="B13" s="367"/>
      <c r="C13" s="368"/>
      <c r="D13" s="138" t="s">
        <v>187</v>
      </c>
      <c r="E13" s="21">
        <v>0</v>
      </c>
      <c r="F13" s="21">
        <v>5294.34</v>
      </c>
      <c r="G13" s="21">
        <f>G14</f>
        <v>2617.81</v>
      </c>
      <c r="H13" s="21">
        <v>0</v>
      </c>
      <c r="I13" s="21">
        <f t="shared" si="0"/>
        <v>49.445445513510649</v>
      </c>
      <c r="J13" s="150"/>
    </row>
    <row r="14" spans="1:10" x14ac:dyDescent="0.25">
      <c r="A14" s="196">
        <v>3722</v>
      </c>
      <c r="B14" s="133"/>
      <c r="C14" s="134"/>
      <c r="D14" s="138" t="s">
        <v>234</v>
      </c>
      <c r="E14" s="21">
        <v>0</v>
      </c>
      <c r="F14" s="21">
        <v>0</v>
      </c>
      <c r="G14" s="21">
        <v>2617.81</v>
      </c>
      <c r="H14" s="21">
        <v>0</v>
      </c>
      <c r="I14" s="21">
        <v>0</v>
      </c>
      <c r="J14" s="150"/>
    </row>
    <row r="15" spans="1:10" ht="15" customHeight="1" x14ac:dyDescent="0.25">
      <c r="A15" s="359"/>
      <c r="B15" s="367"/>
      <c r="C15" s="368"/>
      <c r="D15" s="138"/>
      <c r="E15" s="21">
        <v>0</v>
      </c>
      <c r="F15" s="22">
        <v>0</v>
      </c>
      <c r="G15" s="22"/>
      <c r="H15" s="22">
        <v>0</v>
      </c>
      <c r="I15" s="22">
        <v>0</v>
      </c>
      <c r="J15" s="150"/>
    </row>
    <row r="16" spans="1:10" ht="15" customHeight="1" x14ac:dyDescent="0.25">
      <c r="A16" s="345" t="s">
        <v>103</v>
      </c>
      <c r="B16" s="325"/>
      <c r="C16" s="326"/>
      <c r="D16" s="134" t="s">
        <v>143</v>
      </c>
      <c r="E16" s="23">
        <f>E17+E54</f>
        <v>230194.16999999998</v>
      </c>
      <c r="F16" s="23">
        <f t="shared" ref="F16" si="2">F17+F54</f>
        <v>239458.52</v>
      </c>
      <c r="G16" s="23">
        <f>G17+G54</f>
        <v>278116.49</v>
      </c>
      <c r="H16" s="23">
        <f t="shared" ref="H16:H78" si="3">G16/E16*100</f>
        <v>120.81821620417233</v>
      </c>
      <c r="I16" s="23">
        <f t="shared" si="0"/>
        <v>116.14391085353739</v>
      </c>
      <c r="J16" s="150"/>
    </row>
    <row r="17" spans="1:10" ht="15" customHeight="1" x14ac:dyDescent="0.25">
      <c r="A17" s="339" t="s">
        <v>46</v>
      </c>
      <c r="B17" s="340"/>
      <c r="C17" s="341"/>
      <c r="D17" s="17" t="s">
        <v>35</v>
      </c>
      <c r="E17" s="24">
        <f>E18</f>
        <v>202570.97999999998</v>
      </c>
      <c r="F17" s="24">
        <v>207851</v>
      </c>
      <c r="G17" s="24">
        <f t="shared" ref="G17" si="4">G18</f>
        <v>222411.16</v>
      </c>
      <c r="H17" s="24">
        <f t="shared" si="3"/>
        <v>109.79418670927102</v>
      </c>
      <c r="I17" s="24">
        <f t="shared" si="0"/>
        <v>107.00509499593458</v>
      </c>
      <c r="J17" s="150"/>
    </row>
    <row r="18" spans="1:10" ht="25.5" customHeight="1" x14ac:dyDescent="0.25">
      <c r="A18" s="342" t="s">
        <v>34</v>
      </c>
      <c r="B18" s="343"/>
      <c r="C18" s="344"/>
      <c r="D18" s="139" t="s">
        <v>73</v>
      </c>
      <c r="E18" s="25">
        <f>E19+E46+E51</f>
        <v>202570.97999999998</v>
      </c>
      <c r="F18" s="25">
        <v>207851</v>
      </c>
      <c r="G18" s="25">
        <f>G19+G46+G51</f>
        <v>222411.16</v>
      </c>
      <c r="H18" s="25">
        <f t="shared" si="3"/>
        <v>109.79418670927102</v>
      </c>
      <c r="I18" s="25">
        <f t="shared" si="0"/>
        <v>107.00509499593458</v>
      </c>
      <c r="J18" s="150"/>
    </row>
    <row r="19" spans="1:10" x14ac:dyDescent="0.25">
      <c r="A19" s="336" t="s">
        <v>36</v>
      </c>
      <c r="B19" s="357"/>
      <c r="C19" s="358"/>
      <c r="D19" s="15" t="s">
        <v>15</v>
      </c>
      <c r="E19" s="28">
        <f>E20</f>
        <v>169411.99999999997</v>
      </c>
      <c r="F19" s="28">
        <v>191038</v>
      </c>
      <c r="G19" s="28">
        <f t="shared" ref="G19" si="5">G20</f>
        <v>191025.47</v>
      </c>
      <c r="H19" s="28">
        <f t="shared" si="3"/>
        <v>112.75793332231486</v>
      </c>
      <c r="I19" s="28">
        <f t="shared" si="0"/>
        <v>99.993441095488862</v>
      </c>
      <c r="J19" s="150"/>
    </row>
    <row r="20" spans="1:10" x14ac:dyDescent="0.25">
      <c r="A20" s="321" t="s">
        <v>37</v>
      </c>
      <c r="B20" s="346"/>
      <c r="C20" s="347"/>
      <c r="D20" s="16" t="s">
        <v>38</v>
      </c>
      <c r="E20" s="27">
        <f>E21+E44</f>
        <v>169411.99999999997</v>
      </c>
      <c r="F20" s="27">
        <v>191038</v>
      </c>
      <c r="G20" s="27">
        <f>G21+G44</f>
        <v>191025.47</v>
      </c>
      <c r="H20" s="27">
        <f t="shared" si="3"/>
        <v>112.75793332231486</v>
      </c>
      <c r="I20" s="27">
        <f t="shared" si="0"/>
        <v>99.993441095488862</v>
      </c>
      <c r="J20" s="150"/>
    </row>
    <row r="21" spans="1:10" x14ac:dyDescent="0.25">
      <c r="A21" s="359">
        <v>32</v>
      </c>
      <c r="B21" s="360"/>
      <c r="C21" s="361"/>
      <c r="D21" s="138" t="s">
        <v>25</v>
      </c>
      <c r="E21" s="23">
        <f>SUM(E22:E43)</f>
        <v>168311.99999999997</v>
      </c>
      <c r="F21" s="22">
        <v>189538</v>
      </c>
      <c r="G21" s="56">
        <f>SUM(G22:G43)</f>
        <v>189529.5</v>
      </c>
      <c r="H21" s="152">
        <f t="shared" si="3"/>
        <v>112.60605304434623</v>
      </c>
      <c r="I21" s="152">
        <f t="shared" si="0"/>
        <v>99.995515411157655</v>
      </c>
      <c r="J21" s="150"/>
    </row>
    <row r="22" spans="1:10" x14ac:dyDescent="0.25">
      <c r="A22" s="327">
        <v>3211</v>
      </c>
      <c r="B22" s="325"/>
      <c r="C22" s="326"/>
      <c r="D22" s="141" t="s">
        <v>196</v>
      </c>
      <c r="E22" s="21">
        <v>12298.82</v>
      </c>
      <c r="F22" s="22">
        <v>0</v>
      </c>
      <c r="G22" s="22">
        <v>10369.68</v>
      </c>
      <c r="H22" s="152">
        <f t="shared" si="3"/>
        <v>84.314430164845092</v>
      </c>
      <c r="I22" s="152">
        <v>0</v>
      </c>
      <c r="J22" s="150"/>
    </row>
    <row r="23" spans="1:10" ht="25.5" x14ac:dyDescent="0.25">
      <c r="A23" s="327">
        <v>3212</v>
      </c>
      <c r="B23" s="325"/>
      <c r="C23" s="326"/>
      <c r="D23" s="141" t="s">
        <v>197</v>
      </c>
      <c r="E23" s="21">
        <v>79791.78</v>
      </c>
      <c r="F23" s="22">
        <v>0</v>
      </c>
      <c r="G23" s="22">
        <v>80417.100000000006</v>
      </c>
      <c r="H23" s="152">
        <f t="shared" si="3"/>
        <v>100.7836897484929</v>
      </c>
      <c r="I23" s="152">
        <v>0</v>
      </c>
      <c r="J23" s="150"/>
    </row>
    <row r="24" spans="1:10" x14ac:dyDescent="0.25">
      <c r="A24" s="327">
        <v>3213</v>
      </c>
      <c r="B24" s="325"/>
      <c r="C24" s="326"/>
      <c r="D24" s="141" t="s">
        <v>198</v>
      </c>
      <c r="E24" s="21">
        <v>1648.79</v>
      </c>
      <c r="F24" s="22">
        <v>0</v>
      </c>
      <c r="G24" s="22">
        <v>558.1</v>
      </c>
      <c r="H24" s="152">
        <f t="shared" si="3"/>
        <v>33.849065071961867</v>
      </c>
      <c r="I24" s="152">
        <v>0</v>
      </c>
      <c r="J24" s="150"/>
    </row>
    <row r="25" spans="1:10" x14ac:dyDescent="0.25">
      <c r="A25" s="327">
        <v>3214</v>
      </c>
      <c r="B25" s="325"/>
      <c r="C25" s="326"/>
      <c r="D25" s="141" t="s">
        <v>199</v>
      </c>
      <c r="E25" s="21">
        <v>1338.59</v>
      </c>
      <c r="F25" s="22">
        <v>0</v>
      </c>
      <c r="G25" s="22">
        <v>687.59</v>
      </c>
      <c r="H25" s="152">
        <f t="shared" si="3"/>
        <v>51.366736640793675</v>
      </c>
      <c r="I25" s="152">
        <v>0</v>
      </c>
      <c r="J25" s="150"/>
    </row>
    <row r="26" spans="1:10" x14ac:dyDescent="0.25">
      <c r="A26" s="327">
        <v>3221</v>
      </c>
      <c r="B26" s="325"/>
      <c r="C26" s="326"/>
      <c r="D26" s="141" t="s">
        <v>200</v>
      </c>
      <c r="E26" s="21">
        <v>17765.060000000001</v>
      </c>
      <c r="F26" s="22">
        <v>0</v>
      </c>
      <c r="G26" s="22">
        <v>16611.77</v>
      </c>
      <c r="H26" s="152">
        <f t="shared" si="3"/>
        <v>93.508099606756176</v>
      </c>
      <c r="I26" s="152">
        <v>0</v>
      </c>
      <c r="J26" s="150"/>
    </row>
    <row r="27" spans="1:10" x14ac:dyDescent="0.25">
      <c r="A27" s="327">
        <v>3222</v>
      </c>
      <c r="B27" s="325"/>
      <c r="C27" s="326"/>
      <c r="D27" s="141" t="s">
        <v>220</v>
      </c>
      <c r="E27" s="21">
        <v>0</v>
      </c>
      <c r="F27" s="22">
        <v>0</v>
      </c>
      <c r="G27" s="22">
        <v>3430.26</v>
      </c>
      <c r="H27" s="152">
        <v>0</v>
      </c>
      <c r="I27" s="152">
        <v>0</v>
      </c>
      <c r="J27" s="150"/>
    </row>
    <row r="28" spans="1:10" x14ac:dyDescent="0.25">
      <c r="A28" s="327">
        <v>3223</v>
      </c>
      <c r="B28" s="325"/>
      <c r="C28" s="326"/>
      <c r="D28" s="141" t="s">
        <v>201</v>
      </c>
      <c r="E28" s="21">
        <v>21006.17</v>
      </c>
      <c r="F28" s="22">
        <v>0</v>
      </c>
      <c r="G28" s="22">
        <v>38170.14</v>
      </c>
      <c r="H28" s="152">
        <f t="shared" si="3"/>
        <v>181.70918353988378</v>
      </c>
      <c r="I28" s="152">
        <v>0</v>
      </c>
      <c r="J28" s="150"/>
    </row>
    <row r="29" spans="1:10" x14ac:dyDescent="0.25">
      <c r="A29" s="327">
        <v>3225</v>
      </c>
      <c r="B29" s="325"/>
      <c r="C29" s="326"/>
      <c r="D29" s="141" t="s">
        <v>202</v>
      </c>
      <c r="E29" s="21">
        <v>1603</v>
      </c>
      <c r="F29" s="22">
        <v>0</v>
      </c>
      <c r="G29" s="22">
        <v>308.75</v>
      </c>
      <c r="H29" s="152">
        <f t="shared" si="3"/>
        <v>19.260761072988146</v>
      </c>
      <c r="I29" s="152">
        <v>0</v>
      </c>
      <c r="J29" s="150"/>
    </row>
    <row r="30" spans="1:10" x14ac:dyDescent="0.25">
      <c r="A30" s="327">
        <v>3227</v>
      </c>
      <c r="B30" s="325"/>
      <c r="C30" s="326"/>
      <c r="D30" s="141" t="s">
        <v>203</v>
      </c>
      <c r="E30" s="21">
        <v>690.2</v>
      </c>
      <c r="F30" s="22">
        <v>0</v>
      </c>
      <c r="G30" s="22">
        <v>1230.5999999999999</v>
      </c>
      <c r="H30" s="152">
        <f t="shared" si="3"/>
        <v>178.29614604462472</v>
      </c>
      <c r="I30" s="152">
        <v>0</v>
      </c>
      <c r="J30" s="150"/>
    </row>
    <row r="31" spans="1:10" x14ac:dyDescent="0.25">
      <c r="A31" s="327">
        <v>3231</v>
      </c>
      <c r="B31" s="325"/>
      <c r="C31" s="326"/>
      <c r="D31" s="141" t="s">
        <v>204</v>
      </c>
      <c r="E31" s="21">
        <v>5039.0600000000004</v>
      </c>
      <c r="F31" s="22">
        <v>0</v>
      </c>
      <c r="G31" s="22">
        <v>6567.5</v>
      </c>
      <c r="H31" s="152">
        <f t="shared" si="3"/>
        <v>130.33184760649803</v>
      </c>
      <c r="I31" s="152">
        <v>0</v>
      </c>
      <c r="J31" s="150"/>
    </row>
    <row r="32" spans="1:10" x14ac:dyDescent="0.25">
      <c r="A32" s="327">
        <v>3233</v>
      </c>
      <c r="B32" s="325"/>
      <c r="C32" s="326"/>
      <c r="D32" s="141" t="s">
        <v>205</v>
      </c>
      <c r="E32" s="21">
        <v>339.88</v>
      </c>
      <c r="F32" s="22">
        <v>0</v>
      </c>
      <c r="G32" s="22">
        <v>467.38</v>
      </c>
      <c r="H32" s="152">
        <f t="shared" si="3"/>
        <v>137.51323996704718</v>
      </c>
      <c r="I32" s="152">
        <v>0</v>
      </c>
      <c r="J32" s="150"/>
    </row>
    <row r="33" spans="1:10" x14ac:dyDescent="0.25">
      <c r="A33" s="327">
        <v>3234</v>
      </c>
      <c r="B33" s="325"/>
      <c r="C33" s="326"/>
      <c r="D33" s="141" t="s">
        <v>206</v>
      </c>
      <c r="E33" s="21">
        <v>5934.61</v>
      </c>
      <c r="F33" s="22">
        <v>0</v>
      </c>
      <c r="G33" s="22">
        <v>5872.66</v>
      </c>
      <c r="H33" s="152">
        <f t="shared" si="3"/>
        <v>98.956123485789291</v>
      </c>
      <c r="I33" s="152">
        <v>0</v>
      </c>
      <c r="J33" s="150"/>
    </row>
    <row r="34" spans="1:10" x14ac:dyDescent="0.25">
      <c r="A34" s="327">
        <v>3235</v>
      </c>
      <c r="B34" s="325"/>
      <c r="C34" s="326"/>
      <c r="D34" s="141" t="s">
        <v>207</v>
      </c>
      <c r="E34" s="21">
        <v>3314.91</v>
      </c>
      <c r="F34" s="22">
        <v>0</v>
      </c>
      <c r="G34" s="22">
        <v>4302.59</v>
      </c>
      <c r="H34" s="152">
        <f t="shared" si="3"/>
        <v>129.79507739274973</v>
      </c>
      <c r="I34" s="152">
        <v>0</v>
      </c>
      <c r="J34" s="150"/>
    </row>
    <row r="35" spans="1:10" x14ac:dyDescent="0.25">
      <c r="A35" s="327">
        <v>3236</v>
      </c>
      <c r="B35" s="325"/>
      <c r="C35" s="326"/>
      <c r="D35" s="141" t="s">
        <v>208</v>
      </c>
      <c r="E35" s="21">
        <v>4141.0200000000004</v>
      </c>
      <c r="F35" s="22">
        <v>0</v>
      </c>
      <c r="G35" s="22">
        <v>3649.02</v>
      </c>
      <c r="H35" s="152">
        <v>0</v>
      </c>
      <c r="I35" s="152">
        <v>0</v>
      </c>
      <c r="J35" s="150"/>
    </row>
    <row r="36" spans="1:10" x14ac:dyDescent="0.25">
      <c r="A36" s="327">
        <v>3237</v>
      </c>
      <c r="B36" s="325"/>
      <c r="C36" s="326"/>
      <c r="D36" s="141" t="s">
        <v>209</v>
      </c>
      <c r="E36" s="21">
        <v>745.69</v>
      </c>
      <c r="F36" s="22">
        <v>0</v>
      </c>
      <c r="G36" s="22">
        <v>2832</v>
      </c>
      <c r="H36" s="152">
        <f t="shared" si="3"/>
        <v>379.78248333757995</v>
      </c>
      <c r="I36" s="152">
        <v>0</v>
      </c>
      <c r="J36" s="150"/>
    </row>
    <row r="37" spans="1:10" x14ac:dyDescent="0.25">
      <c r="A37" s="327">
        <v>3238</v>
      </c>
      <c r="B37" s="325"/>
      <c r="C37" s="326"/>
      <c r="D37" s="141" t="s">
        <v>210</v>
      </c>
      <c r="E37" s="21">
        <v>4998.93</v>
      </c>
      <c r="F37" s="22">
        <v>0</v>
      </c>
      <c r="G37" s="22">
        <v>5765.24</v>
      </c>
      <c r="H37" s="152">
        <f t="shared" si="3"/>
        <v>115.32948050882888</v>
      </c>
      <c r="I37" s="152">
        <v>0</v>
      </c>
      <c r="J37" s="150"/>
    </row>
    <row r="38" spans="1:10" x14ac:dyDescent="0.25">
      <c r="A38" s="327">
        <v>3239</v>
      </c>
      <c r="B38" s="325"/>
      <c r="C38" s="326"/>
      <c r="D38" s="141" t="s">
        <v>211</v>
      </c>
      <c r="E38" s="21">
        <v>2912.59</v>
      </c>
      <c r="F38" s="22">
        <v>0</v>
      </c>
      <c r="G38" s="22">
        <v>3496.11</v>
      </c>
      <c r="H38" s="152">
        <f t="shared" si="3"/>
        <v>120.03440237039887</v>
      </c>
      <c r="I38" s="152">
        <v>0</v>
      </c>
      <c r="J38" s="150"/>
    </row>
    <row r="39" spans="1:10" x14ac:dyDescent="0.25">
      <c r="A39" s="327">
        <v>3292</v>
      </c>
      <c r="B39" s="325"/>
      <c r="C39" s="326"/>
      <c r="D39" s="141" t="s">
        <v>212</v>
      </c>
      <c r="E39" s="21">
        <v>2580.36</v>
      </c>
      <c r="F39" s="22">
        <v>0</v>
      </c>
      <c r="G39" s="22">
        <v>2615.42</v>
      </c>
      <c r="H39" s="152">
        <f t="shared" si="3"/>
        <v>101.35872513912787</v>
      </c>
      <c r="I39" s="152">
        <v>0</v>
      </c>
      <c r="J39" s="150"/>
    </row>
    <row r="40" spans="1:10" x14ac:dyDescent="0.25">
      <c r="A40" s="327">
        <v>3293</v>
      </c>
      <c r="B40" s="325"/>
      <c r="C40" s="326"/>
      <c r="D40" s="141" t="s">
        <v>213</v>
      </c>
      <c r="E40" s="21">
        <v>120.01</v>
      </c>
      <c r="F40" s="22">
        <v>0</v>
      </c>
      <c r="G40" s="22">
        <v>0</v>
      </c>
      <c r="H40" s="152">
        <f t="shared" si="3"/>
        <v>0</v>
      </c>
      <c r="I40" s="152">
        <v>0</v>
      </c>
      <c r="J40" s="150"/>
    </row>
    <row r="41" spans="1:10" x14ac:dyDescent="0.25">
      <c r="A41" s="327">
        <v>3294</v>
      </c>
      <c r="B41" s="325"/>
      <c r="C41" s="326"/>
      <c r="D41" s="141" t="s">
        <v>214</v>
      </c>
      <c r="E41" s="21">
        <v>158.82</v>
      </c>
      <c r="F41" s="22">
        <v>0</v>
      </c>
      <c r="G41" s="22">
        <v>141</v>
      </c>
      <c r="H41" s="152">
        <f t="shared" si="3"/>
        <v>88.779750661125817</v>
      </c>
      <c r="I41" s="152">
        <v>0</v>
      </c>
      <c r="J41" s="150"/>
    </row>
    <row r="42" spans="1:10" x14ac:dyDescent="0.25">
      <c r="A42" s="327">
        <v>3295</v>
      </c>
      <c r="B42" s="325"/>
      <c r="C42" s="326"/>
      <c r="D42" s="141" t="s">
        <v>215</v>
      </c>
      <c r="E42" s="21">
        <v>0</v>
      </c>
      <c r="F42" s="22">
        <v>0</v>
      </c>
      <c r="G42" s="22">
        <v>0</v>
      </c>
      <c r="H42" s="152">
        <v>0</v>
      </c>
      <c r="I42" s="152">
        <v>0</v>
      </c>
      <c r="J42" s="150"/>
    </row>
    <row r="43" spans="1:10" x14ac:dyDescent="0.25">
      <c r="A43" s="327">
        <v>3299</v>
      </c>
      <c r="B43" s="325"/>
      <c r="C43" s="326"/>
      <c r="D43" s="141" t="s">
        <v>216</v>
      </c>
      <c r="E43" s="21">
        <v>1883.71</v>
      </c>
      <c r="F43" s="22">
        <v>0</v>
      </c>
      <c r="G43" s="22">
        <v>2036.59</v>
      </c>
      <c r="H43" s="152">
        <f t="shared" si="3"/>
        <v>108.11589894410498</v>
      </c>
      <c r="I43" s="152">
        <v>0</v>
      </c>
      <c r="J43" s="150"/>
    </row>
    <row r="44" spans="1:10" ht="15" customHeight="1" x14ac:dyDescent="0.25">
      <c r="A44" s="359">
        <v>34</v>
      </c>
      <c r="B44" s="360"/>
      <c r="C44" s="361"/>
      <c r="D44" s="138" t="s">
        <v>121</v>
      </c>
      <c r="E44" s="23">
        <f>E45</f>
        <v>1100</v>
      </c>
      <c r="F44" s="22">
        <v>1500</v>
      </c>
      <c r="G44" s="56">
        <f>G45</f>
        <v>1495.97</v>
      </c>
      <c r="H44" s="152">
        <f t="shared" si="3"/>
        <v>135.99727272727273</v>
      </c>
      <c r="I44" s="152">
        <f t="shared" si="0"/>
        <v>99.731333333333339</v>
      </c>
      <c r="J44" s="150"/>
    </row>
    <row r="45" spans="1:10" ht="15" customHeight="1" x14ac:dyDescent="0.25">
      <c r="A45" s="324">
        <v>3431</v>
      </c>
      <c r="B45" s="325"/>
      <c r="C45" s="326"/>
      <c r="D45" s="138" t="s">
        <v>217</v>
      </c>
      <c r="E45" s="21">
        <v>1100</v>
      </c>
      <c r="F45" s="21">
        <v>0</v>
      </c>
      <c r="G45" s="21">
        <v>1495.97</v>
      </c>
      <c r="H45" s="152">
        <f t="shared" si="3"/>
        <v>135.99727272727273</v>
      </c>
      <c r="I45" s="152">
        <v>0</v>
      </c>
      <c r="J45" s="150"/>
    </row>
    <row r="46" spans="1:10" ht="25.5" x14ac:dyDescent="0.25">
      <c r="A46" s="336" t="s">
        <v>39</v>
      </c>
      <c r="B46" s="337"/>
      <c r="C46" s="338"/>
      <c r="D46" s="15" t="s">
        <v>40</v>
      </c>
      <c r="E46" s="28">
        <f>E47</f>
        <v>15885</v>
      </c>
      <c r="F46" s="28">
        <v>16813</v>
      </c>
      <c r="G46" s="28">
        <f t="shared" ref="G46:G47" si="6">G47</f>
        <v>16813</v>
      </c>
      <c r="H46" s="28">
        <f t="shared" si="3"/>
        <v>105.84198929807995</v>
      </c>
      <c r="I46" s="28">
        <f t="shared" si="0"/>
        <v>100</v>
      </c>
      <c r="J46" s="150"/>
    </row>
    <row r="47" spans="1:10" x14ac:dyDescent="0.25">
      <c r="A47" s="321" t="s">
        <v>37</v>
      </c>
      <c r="B47" s="322"/>
      <c r="C47" s="323"/>
      <c r="D47" s="16" t="s">
        <v>38</v>
      </c>
      <c r="E47" s="27">
        <f>E48</f>
        <v>15885</v>
      </c>
      <c r="F47" s="27">
        <v>16813</v>
      </c>
      <c r="G47" s="27">
        <f t="shared" si="6"/>
        <v>16813</v>
      </c>
      <c r="H47" s="27">
        <f t="shared" si="3"/>
        <v>105.84198929807995</v>
      </c>
      <c r="I47" s="27">
        <f t="shared" si="0"/>
        <v>100</v>
      </c>
      <c r="J47" s="150"/>
    </row>
    <row r="48" spans="1:10" x14ac:dyDescent="0.25">
      <c r="A48" s="324">
        <v>32</v>
      </c>
      <c r="B48" s="325"/>
      <c r="C48" s="326"/>
      <c r="D48" s="138" t="s">
        <v>25</v>
      </c>
      <c r="E48" s="21">
        <f>E49+E50</f>
        <v>15885</v>
      </c>
      <c r="F48" s="22">
        <v>16813</v>
      </c>
      <c r="G48" s="22">
        <f>G49+G50</f>
        <v>16813</v>
      </c>
      <c r="H48" s="22">
        <f t="shared" si="3"/>
        <v>105.84198929807995</v>
      </c>
      <c r="I48" s="22">
        <f t="shared" si="0"/>
        <v>100</v>
      </c>
      <c r="J48" s="150"/>
    </row>
    <row r="49" spans="1:10" ht="15" customHeight="1" x14ac:dyDescent="0.25">
      <c r="A49" s="324">
        <v>3224</v>
      </c>
      <c r="B49" s="325"/>
      <c r="C49" s="326"/>
      <c r="D49" s="138" t="s">
        <v>218</v>
      </c>
      <c r="E49" s="21">
        <v>1585</v>
      </c>
      <c r="F49" s="21">
        <v>0</v>
      </c>
      <c r="G49" s="21">
        <v>1813</v>
      </c>
      <c r="H49" s="21">
        <f t="shared" si="3"/>
        <v>114.38485804416403</v>
      </c>
      <c r="I49" s="21">
        <v>0</v>
      </c>
      <c r="J49" s="150"/>
    </row>
    <row r="50" spans="1:10" ht="15" customHeight="1" x14ac:dyDescent="0.25">
      <c r="A50" s="324">
        <v>3232</v>
      </c>
      <c r="B50" s="325"/>
      <c r="C50" s="326"/>
      <c r="D50" s="138" t="s">
        <v>219</v>
      </c>
      <c r="E50" s="21">
        <v>14300</v>
      </c>
      <c r="F50" s="21">
        <v>0</v>
      </c>
      <c r="G50" s="21">
        <v>15000</v>
      </c>
      <c r="H50" s="21">
        <f t="shared" si="3"/>
        <v>104.89510489510489</v>
      </c>
      <c r="I50" s="21">
        <v>0</v>
      </c>
      <c r="J50" s="150"/>
    </row>
    <row r="51" spans="1:10" x14ac:dyDescent="0.25">
      <c r="A51" s="336" t="s">
        <v>75</v>
      </c>
      <c r="B51" s="337"/>
      <c r="C51" s="338"/>
      <c r="D51" s="15" t="s">
        <v>76</v>
      </c>
      <c r="E51" s="28">
        <f>E52</f>
        <v>17273.98</v>
      </c>
      <c r="F51" s="28">
        <v>0</v>
      </c>
      <c r="G51" s="28">
        <f>G52</f>
        <v>14572.69</v>
      </c>
      <c r="H51" s="28">
        <v>0</v>
      </c>
      <c r="I51" s="28">
        <v>0</v>
      </c>
      <c r="J51" s="150"/>
    </row>
    <row r="52" spans="1:10" ht="15" customHeight="1" x14ac:dyDescent="0.25">
      <c r="A52" s="321" t="s">
        <v>77</v>
      </c>
      <c r="B52" s="322"/>
      <c r="C52" s="323"/>
      <c r="D52" s="16" t="s">
        <v>12</v>
      </c>
      <c r="E52" s="27">
        <f>E53</f>
        <v>17273.98</v>
      </c>
      <c r="F52" s="27">
        <v>0</v>
      </c>
      <c r="G52" s="27">
        <f t="shared" ref="G52" si="7">G53</f>
        <v>14572.69</v>
      </c>
      <c r="H52" s="27">
        <v>0</v>
      </c>
      <c r="I52" s="27">
        <v>0</v>
      </c>
      <c r="J52" s="150"/>
    </row>
    <row r="53" spans="1:10" ht="15" customHeight="1" x14ac:dyDescent="0.25">
      <c r="A53" s="324">
        <v>32</v>
      </c>
      <c r="B53" s="325"/>
      <c r="C53" s="326"/>
      <c r="D53" s="138" t="s">
        <v>25</v>
      </c>
      <c r="E53" s="21">
        <v>17273.98</v>
      </c>
      <c r="F53" s="22">
        <v>0</v>
      </c>
      <c r="G53" s="22">
        <v>14572.69</v>
      </c>
      <c r="H53" s="22">
        <v>0</v>
      </c>
      <c r="I53" s="22">
        <v>0</v>
      </c>
      <c r="J53" s="150"/>
    </row>
    <row r="54" spans="1:10" ht="15" customHeight="1" x14ac:dyDescent="0.25">
      <c r="A54" s="339" t="s">
        <v>89</v>
      </c>
      <c r="B54" s="340"/>
      <c r="C54" s="341"/>
      <c r="D54" s="17" t="s">
        <v>90</v>
      </c>
      <c r="E54" s="24">
        <f>E55+E83+E95</f>
        <v>27623.190000000002</v>
      </c>
      <c r="F54" s="24">
        <v>31607.52</v>
      </c>
      <c r="G54" s="24">
        <f>G55+G83+G95</f>
        <v>55705.329999999994</v>
      </c>
      <c r="H54" s="24">
        <f t="shared" si="3"/>
        <v>201.66146632593845</v>
      </c>
      <c r="I54" s="24">
        <f t="shared" si="0"/>
        <v>176.24074903693804</v>
      </c>
      <c r="J54" s="150"/>
    </row>
    <row r="55" spans="1:10" ht="24.75" customHeight="1" x14ac:dyDescent="0.25">
      <c r="A55" s="342" t="s">
        <v>91</v>
      </c>
      <c r="B55" s="343"/>
      <c r="C55" s="344"/>
      <c r="D55" s="139" t="s">
        <v>92</v>
      </c>
      <c r="E55" s="29">
        <f>E56+E59+E63+E71+E75</f>
        <v>3089.04</v>
      </c>
      <c r="F55" s="29">
        <v>20718.5</v>
      </c>
      <c r="G55" s="29">
        <f>G59+G63+G71+G75+G79</f>
        <v>20071.73</v>
      </c>
      <c r="H55" s="29">
        <f t="shared" si="3"/>
        <v>649.77242120529354</v>
      </c>
      <c r="I55" s="29">
        <f t="shared" si="0"/>
        <v>96.878297174023203</v>
      </c>
      <c r="J55" s="150"/>
    </row>
    <row r="56" spans="1:10" x14ac:dyDescent="0.25">
      <c r="A56" s="318" t="s">
        <v>41</v>
      </c>
      <c r="B56" s="319"/>
      <c r="C56" s="320"/>
      <c r="D56" s="136" t="s">
        <v>42</v>
      </c>
      <c r="E56" s="30">
        <f>E57</f>
        <v>0</v>
      </c>
      <c r="F56" s="30">
        <v>0</v>
      </c>
      <c r="G56" s="30">
        <f t="shared" ref="G56:G57" si="8">G57</f>
        <v>0</v>
      </c>
      <c r="H56" s="30">
        <v>0</v>
      </c>
      <c r="I56" s="30">
        <v>0</v>
      </c>
      <c r="J56" s="150"/>
    </row>
    <row r="57" spans="1:10" ht="15" customHeight="1" x14ac:dyDescent="0.25">
      <c r="A57" s="321" t="s">
        <v>55</v>
      </c>
      <c r="B57" s="334"/>
      <c r="C57" s="335"/>
      <c r="D57" s="16" t="s">
        <v>12</v>
      </c>
      <c r="E57" s="27">
        <f>E58</f>
        <v>0</v>
      </c>
      <c r="F57" s="27">
        <v>0</v>
      </c>
      <c r="G57" s="27">
        <f t="shared" si="8"/>
        <v>0</v>
      </c>
      <c r="H57" s="27">
        <v>0</v>
      </c>
      <c r="I57" s="27">
        <v>0</v>
      </c>
      <c r="J57" s="150"/>
    </row>
    <row r="58" spans="1:10" ht="15" customHeight="1" x14ac:dyDescent="0.25">
      <c r="A58" s="324">
        <v>32</v>
      </c>
      <c r="B58" s="328"/>
      <c r="C58" s="329"/>
      <c r="D58" s="138" t="s">
        <v>25</v>
      </c>
      <c r="E58" s="21">
        <v>0</v>
      </c>
      <c r="F58" s="22">
        <v>0</v>
      </c>
      <c r="G58" s="22">
        <v>0</v>
      </c>
      <c r="H58" s="22">
        <v>0</v>
      </c>
      <c r="I58" s="22">
        <v>0</v>
      </c>
      <c r="J58" s="150"/>
    </row>
    <row r="59" spans="1:10" x14ac:dyDescent="0.25">
      <c r="A59" s="318" t="s">
        <v>62</v>
      </c>
      <c r="B59" s="319"/>
      <c r="C59" s="320"/>
      <c r="D59" s="136" t="s">
        <v>63</v>
      </c>
      <c r="E59" s="30">
        <f>E60</f>
        <v>0</v>
      </c>
      <c r="F59" s="30">
        <v>187.5</v>
      </c>
      <c r="G59" s="30">
        <f t="shared" ref="G59:G60" si="9">G60</f>
        <v>187.5</v>
      </c>
      <c r="H59" s="30">
        <v>0</v>
      </c>
      <c r="I59" s="30">
        <f t="shared" si="0"/>
        <v>100</v>
      </c>
      <c r="J59" s="150"/>
    </row>
    <row r="60" spans="1:10" x14ac:dyDescent="0.25">
      <c r="A60" s="321" t="s">
        <v>77</v>
      </c>
      <c r="B60" s="322"/>
      <c r="C60" s="323"/>
      <c r="D60" s="16" t="s">
        <v>12</v>
      </c>
      <c r="E60" s="27">
        <f>E61</f>
        <v>0</v>
      </c>
      <c r="F60" s="27">
        <v>187.5</v>
      </c>
      <c r="G60" s="27">
        <f t="shared" si="9"/>
        <v>187.5</v>
      </c>
      <c r="H60" s="27">
        <v>0</v>
      </c>
      <c r="I60" s="27">
        <f t="shared" si="0"/>
        <v>100</v>
      </c>
      <c r="J60" s="150"/>
    </row>
    <row r="61" spans="1:10" ht="15" customHeight="1" x14ac:dyDescent="0.25">
      <c r="A61" s="324">
        <v>32</v>
      </c>
      <c r="B61" s="328"/>
      <c r="C61" s="329"/>
      <c r="D61" s="138" t="s">
        <v>25</v>
      </c>
      <c r="E61" s="21">
        <v>0</v>
      </c>
      <c r="F61" s="21">
        <v>187.5</v>
      </c>
      <c r="G61" s="21">
        <v>187.5</v>
      </c>
      <c r="H61" s="152">
        <v>0</v>
      </c>
      <c r="I61" s="152">
        <f t="shared" si="0"/>
        <v>100</v>
      </c>
      <c r="J61" s="150"/>
    </row>
    <row r="62" spans="1:10" ht="15" customHeight="1" x14ac:dyDescent="0.25">
      <c r="A62" s="324">
        <v>3299</v>
      </c>
      <c r="B62" s="328"/>
      <c r="C62" s="329"/>
      <c r="D62" s="138" t="s">
        <v>216</v>
      </c>
      <c r="E62" s="21">
        <v>0</v>
      </c>
      <c r="F62" s="21">
        <v>0</v>
      </c>
      <c r="G62" s="21">
        <v>187.5</v>
      </c>
      <c r="H62" s="152">
        <v>0</v>
      </c>
      <c r="I62" s="152">
        <v>0</v>
      </c>
      <c r="J62" s="150"/>
    </row>
    <row r="63" spans="1:10" x14ac:dyDescent="0.25">
      <c r="A63" s="318" t="s">
        <v>165</v>
      </c>
      <c r="B63" s="319"/>
      <c r="C63" s="320"/>
      <c r="D63" s="136" t="s">
        <v>280</v>
      </c>
      <c r="E63" s="30">
        <f>E64</f>
        <v>2458.16</v>
      </c>
      <c r="F63" s="30">
        <v>20000</v>
      </c>
      <c r="G63" s="30">
        <f t="shared" ref="G63" si="10">G64</f>
        <v>19045.23</v>
      </c>
      <c r="H63" s="30">
        <v>0</v>
      </c>
      <c r="I63" s="30">
        <f t="shared" si="0"/>
        <v>95.226150000000004</v>
      </c>
      <c r="J63" s="150"/>
    </row>
    <row r="64" spans="1:10" x14ac:dyDescent="0.25">
      <c r="A64" s="321" t="s">
        <v>55</v>
      </c>
      <c r="B64" s="334"/>
      <c r="C64" s="335"/>
      <c r="D64" s="16" t="s">
        <v>12</v>
      </c>
      <c r="E64" s="27">
        <f>E65+E70</f>
        <v>2458.16</v>
      </c>
      <c r="F64" s="27">
        <v>20000</v>
      </c>
      <c r="G64" s="27">
        <f>G65+G70</f>
        <v>19045.23</v>
      </c>
      <c r="H64" s="27">
        <v>0</v>
      </c>
      <c r="I64" s="27">
        <f t="shared" si="0"/>
        <v>95.226150000000004</v>
      </c>
      <c r="J64" s="150"/>
    </row>
    <row r="65" spans="1:10" x14ac:dyDescent="0.25">
      <c r="A65" s="324">
        <v>31</v>
      </c>
      <c r="B65" s="328"/>
      <c r="C65" s="329"/>
      <c r="D65" s="138" t="s">
        <v>16</v>
      </c>
      <c r="E65" s="21">
        <f>E66+E67+E68</f>
        <v>2302.64</v>
      </c>
      <c r="F65" s="22">
        <v>19200</v>
      </c>
      <c r="G65" s="56">
        <f>G66+G67+G68</f>
        <v>18299.79</v>
      </c>
      <c r="H65" s="56">
        <v>0</v>
      </c>
      <c r="I65" s="56">
        <f t="shared" si="0"/>
        <v>95.311406250000005</v>
      </c>
      <c r="J65" s="150"/>
    </row>
    <row r="66" spans="1:10" x14ac:dyDescent="0.25">
      <c r="A66" s="327">
        <v>3111</v>
      </c>
      <c r="B66" s="332"/>
      <c r="C66" s="333"/>
      <c r="D66" s="141" t="s">
        <v>56</v>
      </c>
      <c r="E66" s="21">
        <v>1289.82</v>
      </c>
      <c r="F66" s="22">
        <v>0</v>
      </c>
      <c r="G66" s="22">
        <v>13819.56</v>
      </c>
      <c r="H66" s="22">
        <v>0</v>
      </c>
      <c r="I66" s="22">
        <v>0</v>
      </c>
      <c r="J66" s="150"/>
    </row>
    <row r="67" spans="1:10" x14ac:dyDescent="0.25">
      <c r="A67" s="131">
        <v>3121</v>
      </c>
      <c r="B67" s="140"/>
      <c r="C67" s="141"/>
      <c r="D67" s="141" t="s">
        <v>221</v>
      </c>
      <c r="E67" s="21">
        <v>800</v>
      </c>
      <c r="F67" s="22">
        <v>0</v>
      </c>
      <c r="G67" s="22">
        <v>2200</v>
      </c>
      <c r="H67" s="22">
        <v>0</v>
      </c>
      <c r="I67" s="22">
        <v>0</v>
      </c>
      <c r="J67" s="150"/>
    </row>
    <row r="68" spans="1:10" x14ac:dyDescent="0.25">
      <c r="A68" s="131">
        <v>3132</v>
      </c>
      <c r="B68" s="140"/>
      <c r="C68" s="141"/>
      <c r="D68" s="141" t="s">
        <v>222</v>
      </c>
      <c r="E68" s="21">
        <v>212.82</v>
      </c>
      <c r="F68" s="22">
        <v>0</v>
      </c>
      <c r="G68" s="22">
        <v>2280.23</v>
      </c>
      <c r="H68" s="22">
        <v>0</v>
      </c>
      <c r="I68" s="22">
        <v>0</v>
      </c>
      <c r="J68" s="150"/>
    </row>
    <row r="69" spans="1:10" ht="15" customHeight="1" x14ac:dyDescent="0.25">
      <c r="A69" s="132">
        <v>32</v>
      </c>
      <c r="B69" s="137"/>
      <c r="C69" s="138"/>
      <c r="D69" s="138" t="s">
        <v>25</v>
      </c>
      <c r="E69" s="23">
        <v>155.52000000000001</v>
      </c>
      <c r="F69" s="21">
        <v>800</v>
      </c>
      <c r="G69" s="23">
        <f>G70</f>
        <v>745.44</v>
      </c>
      <c r="H69" s="23">
        <v>0</v>
      </c>
      <c r="I69" s="23">
        <v>0</v>
      </c>
      <c r="J69" s="150"/>
    </row>
    <row r="70" spans="1:10" ht="15" customHeight="1" x14ac:dyDescent="0.25">
      <c r="A70" s="132">
        <v>3212</v>
      </c>
      <c r="B70" s="137"/>
      <c r="C70" s="138"/>
      <c r="D70" s="138" t="s">
        <v>223</v>
      </c>
      <c r="E70" s="21">
        <v>155.52000000000001</v>
      </c>
      <c r="F70" s="21">
        <v>0</v>
      </c>
      <c r="G70" s="21">
        <v>745.44</v>
      </c>
      <c r="H70" s="21">
        <v>0</v>
      </c>
      <c r="I70" s="21">
        <v>0</v>
      </c>
      <c r="J70" s="150"/>
    </row>
    <row r="71" spans="1:10" ht="15" customHeight="1" x14ac:dyDescent="0.25">
      <c r="A71" s="318" t="s">
        <v>281</v>
      </c>
      <c r="B71" s="319"/>
      <c r="C71" s="320"/>
      <c r="D71" s="184" t="s">
        <v>282</v>
      </c>
      <c r="E71" s="30">
        <f>E72</f>
        <v>100</v>
      </c>
      <c r="F71" s="30">
        <v>0</v>
      </c>
      <c r="G71" s="30">
        <f t="shared" ref="G71" si="11">G72</f>
        <v>100</v>
      </c>
      <c r="H71" s="30">
        <f t="shared" ref="H71:H74" si="12">G71/E71*100</f>
        <v>100</v>
      </c>
      <c r="I71" s="30">
        <v>0</v>
      </c>
      <c r="J71" s="150"/>
    </row>
    <row r="72" spans="1:10" x14ac:dyDescent="0.25">
      <c r="A72" s="321" t="s">
        <v>55</v>
      </c>
      <c r="B72" s="334"/>
      <c r="C72" s="335"/>
      <c r="D72" s="16" t="s">
        <v>12</v>
      </c>
      <c r="E72" s="27">
        <f>E73</f>
        <v>100</v>
      </c>
      <c r="F72" s="27">
        <v>0</v>
      </c>
      <c r="G72" s="27">
        <f>G73</f>
        <v>100</v>
      </c>
      <c r="H72" s="27">
        <f t="shared" si="12"/>
        <v>100</v>
      </c>
      <c r="I72" s="27">
        <v>0</v>
      </c>
      <c r="J72" s="150"/>
    </row>
    <row r="73" spans="1:10" ht="15" customHeight="1" x14ac:dyDescent="0.25">
      <c r="A73" s="324">
        <v>32</v>
      </c>
      <c r="B73" s="328"/>
      <c r="C73" s="329"/>
      <c r="D73" s="188" t="s">
        <v>25</v>
      </c>
      <c r="E73" s="23">
        <f>E74</f>
        <v>100</v>
      </c>
      <c r="F73" s="22">
        <v>0</v>
      </c>
      <c r="G73" s="22">
        <f>G74</f>
        <v>100</v>
      </c>
      <c r="H73" s="152">
        <f t="shared" si="12"/>
        <v>100</v>
      </c>
      <c r="I73" s="152">
        <v>0</v>
      </c>
      <c r="J73" s="150"/>
    </row>
    <row r="74" spans="1:10" ht="15" customHeight="1" x14ac:dyDescent="0.25">
      <c r="A74" s="324">
        <v>3237</v>
      </c>
      <c r="B74" s="328"/>
      <c r="C74" s="329"/>
      <c r="D74" s="188" t="s">
        <v>225</v>
      </c>
      <c r="E74" s="21">
        <v>100</v>
      </c>
      <c r="F74" s="21">
        <v>0</v>
      </c>
      <c r="G74" s="21">
        <v>100</v>
      </c>
      <c r="H74" s="152">
        <f t="shared" si="12"/>
        <v>100</v>
      </c>
      <c r="I74" s="152">
        <v>0</v>
      </c>
      <c r="J74" s="150"/>
    </row>
    <row r="75" spans="1:10" x14ac:dyDescent="0.25">
      <c r="A75" s="318" t="s">
        <v>44</v>
      </c>
      <c r="B75" s="319"/>
      <c r="C75" s="320"/>
      <c r="D75" s="136" t="s">
        <v>45</v>
      </c>
      <c r="E75" s="30">
        <f>E76</f>
        <v>530.88</v>
      </c>
      <c r="F75" s="30">
        <v>531</v>
      </c>
      <c r="G75" s="30">
        <f t="shared" ref="G75" si="13">G76</f>
        <v>531</v>
      </c>
      <c r="H75" s="30">
        <f t="shared" si="3"/>
        <v>100.02260397830018</v>
      </c>
      <c r="I75" s="30">
        <f t="shared" ref="I75:I151" si="14">G75/F75*100</f>
        <v>100</v>
      </c>
      <c r="J75" s="150"/>
    </row>
    <row r="76" spans="1:10" x14ac:dyDescent="0.25">
      <c r="A76" s="321" t="s">
        <v>55</v>
      </c>
      <c r="B76" s="334"/>
      <c r="C76" s="335"/>
      <c r="D76" s="16" t="s">
        <v>12</v>
      </c>
      <c r="E76" s="27">
        <f>E77</f>
        <v>530.88</v>
      </c>
      <c r="F76" s="27">
        <v>531</v>
      </c>
      <c r="G76" s="27">
        <f>G77</f>
        <v>531</v>
      </c>
      <c r="H76" s="27">
        <f t="shared" si="3"/>
        <v>100.02260397830018</v>
      </c>
      <c r="I76" s="27">
        <f t="shared" si="14"/>
        <v>100</v>
      </c>
      <c r="J76" s="150"/>
    </row>
    <row r="77" spans="1:10" ht="15" customHeight="1" x14ac:dyDescent="0.25">
      <c r="A77" s="324">
        <v>32</v>
      </c>
      <c r="B77" s="328"/>
      <c r="C77" s="329"/>
      <c r="D77" s="138" t="s">
        <v>25</v>
      </c>
      <c r="E77" s="23">
        <v>530.88</v>
      </c>
      <c r="F77" s="22">
        <v>531</v>
      </c>
      <c r="G77" s="22">
        <f>G78</f>
        <v>531</v>
      </c>
      <c r="H77" s="152">
        <f t="shared" si="3"/>
        <v>100.02260397830018</v>
      </c>
      <c r="I77" s="152">
        <f t="shared" si="14"/>
        <v>100</v>
      </c>
      <c r="J77" s="150"/>
    </row>
    <row r="78" spans="1:10" ht="15" customHeight="1" x14ac:dyDescent="0.25">
      <c r="A78" s="324">
        <v>3237</v>
      </c>
      <c r="B78" s="328"/>
      <c r="C78" s="329"/>
      <c r="D78" s="138" t="s">
        <v>225</v>
      </c>
      <c r="E78" s="21">
        <v>530.88</v>
      </c>
      <c r="F78" s="21">
        <v>0</v>
      </c>
      <c r="G78" s="21">
        <v>531</v>
      </c>
      <c r="H78" s="152">
        <f t="shared" si="3"/>
        <v>100.02260397830018</v>
      </c>
      <c r="I78" s="152">
        <v>0</v>
      </c>
      <c r="J78" s="150"/>
    </row>
    <row r="79" spans="1:10" x14ac:dyDescent="0.25">
      <c r="A79" s="318" t="s">
        <v>287</v>
      </c>
      <c r="B79" s="319"/>
      <c r="C79" s="320"/>
      <c r="D79" s="197" t="s">
        <v>288</v>
      </c>
      <c r="E79" s="30">
        <v>0</v>
      </c>
      <c r="F79" s="30">
        <v>0</v>
      </c>
      <c r="G79" s="30">
        <f t="shared" ref="G79" si="15">G80</f>
        <v>208</v>
      </c>
      <c r="H79" s="30">
        <v>0</v>
      </c>
      <c r="I79" s="30">
        <v>0</v>
      </c>
      <c r="J79" s="150"/>
    </row>
    <row r="80" spans="1:10" x14ac:dyDescent="0.25">
      <c r="A80" s="321" t="s">
        <v>55</v>
      </c>
      <c r="B80" s="334"/>
      <c r="C80" s="335"/>
      <c r="D80" s="16" t="s">
        <v>12</v>
      </c>
      <c r="E80" s="27">
        <v>0</v>
      </c>
      <c r="F80" s="27">
        <v>0</v>
      </c>
      <c r="G80" s="27">
        <f>G81</f>
        <v>208</v>
      </c>
      <c r="H80" s="27">
        <v>0</v>
      </c>
      <c r="I80" s="27">
        <v>0</v>
      </c>
      <c r="J80" s="150"/>
    </row>
    <row r="81" spans="1:10" x14ac:dyDescent="0.25">
      <c r="A81" s="324">
        <v>37</v>
      </c>
      <c r="B81" s="328"/>
      <c r="C81" s="329"/>
      <c r="D81" s="198" t="s">
        <v>182</v>
      </c>
      <c r="E81" s="21">
        <v>0</v>
      </c>
      <c r="F81" s="22">
        <v>0</v>
      </c>
      <c r="G81" s="56">
        <f>G82</f>
        <v>208</v>
      </c>
      <c r="H81" s="56">
        <v>0</v>
      </c>
      <c r="I81" s="56">
        <v>0</v>
      </c>
      <c r="J81" s="150"/>
    </row>
    <row r="82" spans="1:10" x14ac:dyDescent="0.25">
      <c r="A82" s="327">
        <v>3722</v>
      </c>
      <c r="B82" s="332"/>
      <c r="C82" s="333"/>
      <c r="D82" s="195" t="s">
        <v>234</v>
      </c>
      <c r="E82" s="21">
        <v>0</v>
      </c>
      <c r="F82" s="22">
        <v>0</v>
      </c>
      <c r="G82" s="22">
        <v>208</v>
      </c>
      <c r="H82" s="22">
        <v>0</v>
      </c>
      <c r="I82" s="22">
        <v>0</v>
      </c>
      <c r="J82" s="150"/>
    </row>
    <row r="83" spans="1:10" ht="25.5" customHeight="1" x14ac:dyDescent="0.25">
      <c r="A83" s="342" t="s">
        <v>70</v>
      </c>
      <c r="B83" s="343"/>
      <c r="C83" s="344"/>
      <c r="D83" s="139" t="s">
        <v>71</v>
      </c>
      <c r="E83" s="29">
        <f>E84+E91</f>
        <v>11394.27</v>
      </c>
      <c r="F83" s="29">
        <v>3140.31</v>
      </c>
      <c r="G83" s="29">
        <f>G84+G91</f>
        <v>27147.39</v>
      </c>
      <c r="H83" s="29">
        <v>0</v>
      </c>
      <c r="I83" s="29">
        <f t="shared" si="14"/>
        <v>864.48121363814391</v>
      </c>
      <c r="J83" s="150"/>
    </row>
    <row r="84" spans="1:10" x14ac:dyDescent="0.25">
      <c r="A84" s="318" t="s">
        <v>72</v>
      </c>
      <c r="B84" s="319"/>
      <c r="C84" s="320"/>
      <c r="D84" s="136" t="s">
        <v>69</v>
      </c>
      <c r="E84" s="30">
        <f>E85+E91</f>
        <v>11394.27</v>
      </c>
      <c r="F84" s="30">
        <v>3140.31</v>
      </c>
      <c r="G84" s="30">
        <f>G85</f>
        <v>23897.39</v>
      </c>
      <c r="H84" s="30">
        <v>0</v>
      </c>
      <c r="I84" s="30">
        <f t="shared" si="14"/>
        <v>760.98824638331882</v>
      </c>
      <c r="J84" s="150"/>
    </row>
    <row r="85" spans="1:10" x14ac:dyDescent="0.25">
      <c r="A85" s="321" t="s">
        <v>55</v>
      </c>
      <c r="B85" s="346"/>
      <c r="C85" s="347"/>
      <c r="D85" s="16" t="s">
        <v>12</v>
      </c>
      <c r="E85" s="27">
        <f>E86</f>
        <v>11394.27</v>
      </c>
      <c r="F85" s="27">
        <v>3140.31</v>
      </c>
      <c r="G85" s="27">
        <f>G86</f>
        <v>23897.39</v>
      </c>
      <c r="H85" s="27">
        <v>0</v>
      </c>
      <c r="I85" s="27">
        <f t="shared" si="14"/>
        <v>760.98824638331882</v>
      </c>
      <c r="J85" s="150"/>
    </row>
    <row r="86" spans="1:10" ht="25.5" x14ac:dyDescent="0.25">
      <c r="A86" s="132">
        <v>42</v>
      </c>
      <c r="B86" s="153"/>
      <c r="C86" s="154"/>
      <c r="D86" s="18" t="s">
        <v>186</v>
      </c>
      <c r="E86" s="23">
        <f>E87+E88+E89+E90</f>
        <v>11394.27</v>
      </c>
      <c r="F86" s="23">
        <v>3140.31</v>
      </c>
      <c r="G86" s="23">
        <f>G87+G88+G89+G90</f>
        <v>23897.39</v>
      </c>
      <c r="H86" s="23">
        <v>0</v>
      </c>
      <c r="I86" s="23">
        <f t="shared" si="14"/>
        <v>760.98824638331882</v>
      </c>
      <c r="J86" s="150"/>
    </row>
    <row r="87" spans="1:10" x14ac:dyDescent="0.25">
      <c r="A87" s="327">
        <v>4221</v>
      </c>
      <c r="B87" s="325"/>
      <c r="C87" s="326"/>
      <c r="D87" s="18" t="s">
        <v>226</v>
      </c>
      <c r="E87" s="21">
        <v>5448.38</v>
      </c>
      <c r="F87" s="21">
        <v>0</v>
      </c>
      <c r="G87" s="21">
        <v>7937.7</v>
      </c>
      <c r="H87" s="23"/>
      <c r="I87" s="23"/>
      <c r="J87" s="150"/>
    </row>
    <row r="88" spans="1:10" x14ac:dyDescent="0.25">
      <c r="A88" s="327">
        <v>4223</v>
      </c>
      <c r="B88" s="325"/>
      <c r="C88" s="326"/>
      <c r="D88" s="18" t="s">
        <v>227</v>
      </c>
      <c r="E88" s="21">
        <v>3558.75</v>
      </c>
      <c r="F88" s="21">
        <v>0</v>
      </c>
      <c r="G88" s="21">
        <v>6860.38</v>
      </c>
      <c r="H88" s="21">
        <v>0</v>
      </c>
      <c r="I88" s="21">
        <v>0</v>
      </c>
      <c r="J88" s="150"/>
    </row>
    <row r="89" spans="1:10" ht="15" customHeight="1" x14ac:dyDescent="0.25">
      <c r="A89" s="327">
        <v>4227</v>
      </c>
      <c r="B89" s="325"/>
      <c r="C89" s="326"/>
      <c r="D89" s="141" t="s">
        <v>229</v>
      </c>
      <c r="E89" s="21">
        <v>1587.14</v>
      </c>
      <c r="F89" s="21">
        <v>0</v>
      </c>
      <c r="G89" s="21">
        <v>7899.31</v>
      </c>
      <c r="H89" s="21">
        <v>0</v>
      </c>
      <c r="I89" s="21">
        <v>0</v>
      </c>
      <c r="J89" s="150"/>
    </row>
    <row r="90" spans="1:10" ht="15" customHeight="1" x14ac:dyDescent="0.25">
      <c r="A90" s="327">
        <v>4241</v>
      </c>
      <c r="B90" s="325"/>
      <c r="C90" s="326"/>
      <c r="D90" s="141" t="s">
        <v>230</v>
      </c>
      <c r="E90" s="21">
        <v>800</v>
      </c>
      <c r="F90" s="21">
        <v>0</v>
      </c>
      <c r="G90" s="21">
        <v>1200</v>
      </c>
      <c r="H90" s="21">
        <v>0</v>
      </c>
      <c r="I90" s="21">
        <v>0</v>
      </c>
      <c r="J90" s="150"/>
    </row>
    <row r="91" spans="1:10" x14ac:dyDescent="0.25">
      <c r="A91" s="318" t="s">
        <v>41</v>
      </c>
      <c r="B91" s="319"/>
      <c r="C91" s="320"/>
      <c r="D91" s="136" t="s">
        <v>88</v>
      </c>
      <c r="E91" s="30">
        <f>E92</f>
        <v>0</v>
      </c>
      <c r="F91" s="30">
        <v>0</v>
      </c>
      <c r="G91" s="30">
        <f t="shared" ref="G91:G92" si="16">G92</f>
        <v>3250</v>
      </c>
      <c r="H91" s="30">
        <v>0</v>
      </c>
      <c r="I91" s="30">
        <v>0</v>
      </c>
      <c r="J91" s="150"/>
    </row>
    <row r="92" spans="1:10" ht="15" customHeight="1" x14ac:dyDescent="0.25">
      <c r="A92" s="321" t="s">
        <v>77</v>
      </c>
      <c r="B92" s="334"/>
      <c r="C92" s="335"/>
      <c r="D92" s="16" t="s">
        <v>12</v>
      </c>
      <c r="E92" s="27">
        <f>E93</f>
        <v>0</v>
      </c>
      <c r="F92" s="27">
        <v>0</v>
      </c>
      <c r="G92" s="27">
        <f t="shared" si="16"/>
        <v>3250</v>
      </c>
      <c r="H92" s="27">
        <v>0</v>
      </c>
      <c r="I92" s="27">
        <v>0</v>
      </c>
      <c r="J92" s="150"/>
    </row>
    <row r="93" spans="1:10" ht="15" customHeight="1" x14ac:dyDescent="0.25">
      <c r="A93" s="324">
        <v>45</v>
      </c>
      <c r="B93" s="328"/>
      <c r="C93" s="329"/>
      <c r="D93" s="138" t="s">
        <v>185</v>
      </c>
      <c r="E93" s="21">
        <v>0</v>
      </c>
      <c r="F93" s="22">
        <v>0</v>
      </c>
      <c r="G93" s="22">
        <f>G94</f>
        <v>3250</v>
      </c>
      <c r="H93" s="22">
        <v>0</v>
      </c>
      <c r="I93" s="22">
        <v>0</v>
      </c>
      <c r="J93" s="150"/>
    </row>
    <row r="94" spans="1:10" ht="15" customHeight="1" x14ac:dyDescent="0.25">
      <c r="A94" s="324">
        <v>4511</v>
      </c>
      <c r="B94" s="328"/>
      <c r="C94" s="329"/>
      <c r="D94" s="198" t="s">
        <v>283</v>
      </c>
      <c r="E94" s="21">
        <v>0</v>
      </c>
      <c r="F94" s="21">
        <v>0</v>
      </c>
      <c r="G94" s="21">
        <v>3250</v>
      </c>
      <c r="H94" s="21"/>
      <c r="I94" s="21"/>
      <c r="J94" s="150"/>
    </row>
    <row r="95" spans="1:10" ht="25.5" customHeight="1" x14ac:dyDescent="0.25">
      <c r="A95" s="342" t="s">
        <v>34</v>
      </c>
      <c r="B95" s="343"/>
      <c r="C95" s="344"/>
      <c r="D95" s="189" t="s">
        <v>142</v>
      </c>
      <c r="E95" s="25">
        <f>E96</f>
        <v>13139.88</v>
      </c>
      <c r="F95" s="25">
        <v>7748.71</v>
      </c>
      <c r="G95" s="25">
        <f t="shared" ref="G95:G97" si="17">G96</f>
        <v>8486.2099999999991</v>
      </c>
      <c r="H95" s="25">
        <f t="shared" ref="H95:H99" si="18">G95/E95*100</f>
        <v>64.583618724067492</v>
      </c>
      <c r="I95" s="25">
        <f t="shared" ref="I95:I98" si="19">G95/F95*100</f>
        <v>109.51771327098317</v>
      </c>
      <c r="J95" s="150"/>
    </row>
    <row r="96" spans="1:10" x14ac:dyDescent="0.25">
      <c r="A96" s="336" t="s">
        <v>141</v>
      </c>
      <c r="B96" s="337"/>
      <c r="C96" s="338"/>
      <c r="D96" s="15" t="s">
        <v>140</v>
      </c>
      <c r="E96" s="28">
        <f>E97</f>
        <v>13139.88</v>
      </c>
      <c r="F96" s="28">
        <v>7748.71</v>
      </c>
      <c r="G96" s="28">
        <f t="shared" si="17"/>
        <v>8486.2099999999991</v>
      </c>
      <c r="H96" s="28">
        <f t="shared" si="18"/>
        <v>64.583618724067492</v>
      </c>
      <c r="I96" s="28">
        <f t="shared" si="19"/>
        <v>109.51771327098317</v>
      </c>
      <c r="J96" s="150"/>
    </row>
    <row r="97" spans="1:10" x14ac:dyDescent="0.25">
      <c r="A97" s="321" t="s">
        <v>77</v>
      </c>
      <c r="B97" s="322"/>
      <c r="C97" s="323"/>
      <c r="D97" s="16" t="s">
        <v>12</v>
      </c>
      <c r="E97" s="27">
        <f>E98</f>
        <v>13139.88</v>
      </c>
      <c r="F97" s="27">
        <v>7748.71</v>
      </c>
      <c r="G97" s="27">
        <f t="shared" si="17"/>
        <v>8486.2099999999991</v>
      </c>
      <c r="H97" s="27">
        <f t="shared" si="18"/>
        <v>64.583618724067492</v>
      </c>
      <c r="I97" s="27">
        <f t="shared" si="19"/>
        <v>109.51771327098317</v>
      </c>
      <c r="J97" s="150"/>
    </row>
    <row r="98" spans="1:10" ht="15" customHeight="1" x14ac:dyDescent="0.25">
      <c r="A98" s="324">
        <v>32</v>
      </c>
      <c r="B98" s="325"/>
      <c r="C98" s="326"/>
      <c r="D98" s="188" t="s">
        <v>25</v>
      </c>
      <c r="E98" s="23">
        <f>E99</f>
        <v>13139.88</v>
      </c>
      <c r="F98" s="22">
        <v>7748.71</v>
      </c>
      <c r="G98" s="56">
        <f>G99</f>
        <v>8486.2099999999991</v>
      </c>
      <c r="H98" s="56">
        <f t="shared" si="18"/>
        <v>64.583618724067492</v>
      </c>
      <c r="I98" s="56">
        <f t="shared" si="19"/>
        <v>109.51771327098317</v>
      </c>
      <c r="J98" s="150"/>
    </row>
    <row r="99" spans="1:10" ht="15" customHeight="1" x14ac:dyDescent="0.25">
      <c r="A99" s="324">
        <v>3232</v>
      </c>
      <c r="B99" s="325"/>
      <c r="C99" s="326"/>
      <c r="D99" s="188" t="s">
        <v>224</v>
      </c>
      <c r="E99" s="21">
        <v>13139.88</v>
      </c>
      <c r="F99" s="21">
        <v>0</v>
      </c>
      <c r="G99" s="21">
        <v>8486.2099999999991</v>
      </c>
      <c r="H99" s="21">
        <f t="shared" si="18"/>
        <v>64.583618724067492</v>
      </c>
      <c r="I99" s="21">
        <v>0</v>
      </c>
      <c r="J99" s="150"/>
    </row>
    <row r="100" spans="1:10" ht="15" customHeight="1" x14ac:dyDescent="0.25">
      <c r="A100" s="183"/>
      <c r="B100" s="187"/>
      <c r="C100" s="188"/>
      <c r="D100" s="188"/>
      <c r="E100" s="21"/>
      <c r="F100" s="21">
        <v>0</v>
      </c>
      <c r="G100" s="21"/>
      <c r="H100" s="21"/>
      <c r="I100" s="21"/>
      <c r="J100" s="150"/>
    </row>
    <row r="101" spans="1:10" ht="25.5" customHeight="1" x14ac:dyDescent="0.25">
      <c r="A101" s="345" t="s">
        <v>95</v>
      </c>
      <c r="B101" s="325"/>
      <c r="C101" s="326"/>
      <c r="D101" s="134" t="s">
        <v>104</v>
      </c>
      <c r="E101" s="23">
        <f>E102</f>
        <v>2314782.1999999993</v>
      </c>
      <c r="F101" s="23">
        <f>F102</f>
        <v>3123050.69</v>
      </c>
      <c r="G101" s="23">
        <f t="shared" ref="G101" si="20">G102</f>
        <v>2953261.4420000003</v>
      </c>
      <c r="H101" s="23">
        <f t="shared" ref="H101:H160" si="21">G101/E101*100</f>
        <v>127.58269188349563</v>
      </c>
      <c r="I101" s="23">
        <f t="shared" si="14"/>
        <v>94.563352796556771</v>
      </c>
      <c r="J101" s="150"/>
    </row>
    <row r="102" spans="1:10" ht="25.5" x14ac:dyDescent="0.25">
      <c r="A102" s="339" t="s">
        <v>47</v>
      </c>
      <c r="B102" s="353"/>
      <c r="C102" s="354"/>
      <c r="D102" s="17" t="s">
        <v>48</v>
      </c>
      <c r="E102" s="24">
        <f>E103</f>
        <v>2314782.1999999993</v>
      </c>
      <c r="F102" s="24">
        <f>F103</f>
        <v>3123050.69</v>
      </c>
      <c r="G102" s="24">
        <f t="shared" ref="G102" si="22">G103</f>
        <v>2953261.4420000003</v>
      </c>
      <c r="H102" s="24">
        <f t="shared" si="21"/>
        <v>127.58269188349563</v>
      </c>
      <c r="I102" s="24">
        <f t="shared" si="14"/>
        <v>94.563352796556771</v>
      </c>
      <c r="J102" s="150"/>
    </row>
    <row r="103" spans="1:10" ht="27.75" customHeight="1" x14ac:dyDescent="0.25">
      <c r="A103" s="342" t="s">
        <v>43</v>
      </c>
      <c r="B103" s="355"/>
      <c r="C103" s="356"/>
      <c r="D103" s="139" t="s">
        <v>74</v>
      </c>
      <c r="E103" s="25">
        <f>E104+E146+E167+E173+E177+E183+E203+E207+E215+E223+E227</f>
        <v>2314782.1999999993</v>
      </c>
      <c r="F103" s="25">
        <f>F104+F146+F167+F173+F177+F183++F203+F207+F215++F223+F227</f>
        <v>3123050.69</v>
      </c>
      <c r="G103" s="25">
        <f>G104+G146+G167+G173+G177+G183++G203+G207+G215++G223+G227</f>
        <v>2953261.4420000003</v>
      </c>
      <c r="H103" s="25">
        <f t="shared" si="21"/>
        <v>127.58269188349563</v>
      </c>
      <c r="I103" s="25">
        <f t="shared" si="14"/>
        <v>94.563352796556771</v>
      </c>
      <c r="J103" s="150"/>
    </row>
    <row r="104" spans="1:10" x14ac:dyDescent="0.25">
      <c r="A104" s="336" t="s">
        <v>36</v>
      </c>
      <c r="B104" s="337"/>
      <c r="C104" s="338"/>
      <c r="D104" s="15" t="s">
        <v>15</v>
      </c>
      <c r="E104" s="28">
        <f>E105+E122+E127+E132+E139+E142</f>
        <v>27972.92</v>
      </c>
      <c r="F104" s="28">
        <v>26333.61</v>
      </c>
      <c r="G104" s="28">
        <f>G105+G122+G127+G132+G139</f>
        <v>37808.199999999997</v>
      </c>
      <c r="H104" s="28">
        <f t="shared" si="21"/>
        <v>135.1600047474486</v>
      </c>
      <c r="I104" s="28">
        <f t="shared" si="14"/>
        <v>143.57393460296555</v>
      </c>
      <c r="J104" s="150"/>
    </row>
    <row r="105" spans="1:10" x14ac:dyDescent="0.25">
      <c r="A105" s="321" t="s">
        <v>49</v>
      </c>
      <c r="B105" s="334"/>
      <c r="C105" s="335"/>
      <c r="D105" s="16" t="s">
        <v>50</v>
      </c>
      <c r="E105" s="27">
        <f>E106+E120</f>
        <v>18203.419999999998</v>
      </c>
      <c r="F105" s="27">
        <v>16350</v>
      </c>
      <c r="G105" s="27">
        <f>G106</f>
        <v>14609.929999999997</v>
      </c>
      <c r="H105" s="27">
        <f t="shared" si="21"/>
        <v>80.259258974412489</v>
      </c>
      <c r="I105" s="27">
        <f t="shared" si="14"/>
        <v>89.357370030581023</v>
      </c>
      <c r="J105" s="150"/>
    </row>
    <row r="106" spans="1:10" x14ac:dyDescent="0.25">
      <c r="A106" s="324">
        <v>32</v>
      </c>
      <c r="B106" s="330"/>
      <c r="C106" s="331"/>
      <c r="D106" s="138" t="s">
        <v>25</v>
      </c>
      <c r="E106" s="23">
        <f>SUM(E107:E119)</f>
        <v>18089.719999999998</v>
      </c>
      <c r="F106" s="22">
        <v>16150</v>
      </c>
      <c r="G106" s="56">
        <f>SUM(G107:G119)</f>
        <v>14609.929999999997</v>
      </c>
      <c r="H106" s="152">
        <f t="shared" si="21"/>
        <v>80.763715524618391</v>
      </c>
      <c r="I106" s="152">
        <f t="shared" si="14"/>
        <v>90.4639628482972</v>
      </c>
      <c r="J106" s="150"/>
    </row>
    <row r="107" spans="1:10" x14ac:dyDescent="0.25">
      <c r="A107" s="327">
        <v>3211</v>
      </c>
      <c r="B107" s="330"/>
      <c r="C107" s="331"/>
      <c r="D107" s="141" t="s">
        <v>196</v>
      </c>
      <c r="E107" s="21">
        <v>1926.7</v>
      </c>
      <c r="F107" s="22">
        <v>0</v>
      </c>
      <c r="G107" s="22">
        <v>1510.12</v>
      </c>
      <c r="H107" s="152">
        <f t="shared" si="21"/>
        <v>78.37857476514246</v>
      </c>
      <c r="I107" s="152">
        <v>0</v>
      </c>
      <c r="J107" s="150"/>
    </row>
    <row r="108" spans="1:10" x14ac:dyDescent="0.25">
      <c r="A108" s="131">
        <v>3214</v>
      </c>
      <c r="B108" s="153"/>
      <c r="C108" s="154"/>
      <c r="D108" s="141" t="s">
        <v>199</v>
      </c>
      <c r="E108" s="21">
        <v>93.56</v>
      </c>
      <c r="F108" s="22">
        <v>0</v>
      </c>
      <c r="G108" s="22">
        <v>570.29999999999995</v>
      </c>
      <c r="H108" s="152">
        <v>0</v>
      </c>
      <c r="I108" s="152">
        <v>0</v>
      </c>
      <c r="J108" s="150"/>
    </row>
    <row r="109" spans="1:10" x14ac:dyDescent="0.25">
      <c r="A109" s="131">
        <v>3221</v>
      </c>
      <c r="B109" s="153"/>
      <c r="C109" s="154"/>
      <c r="D109" s="141" t="s">
        <v>231</v>
      </c>
      <c r="E109" s="21">
        <v>4334.9399999999996</v>
      </c>
      <c r="F109" s="22">
        <v>0</v>
      </c>
      <c r="G109" s="22">
        <v>4247.8100000000004</v>
      </c>
      <c r="H109" s="152">
        <f t="shared" si="21"/>
        <v>97.990052918840874</v>
      </c>
      <c r="I109" s="152">
        <v>0</v>
      </c>
      <c r="J109" s="150"/>
    </row>
    <row r="110" spans="1:10" x14ac:dyDescent="0.25">
      <c r="A110" s="327">
        <v>3223</v>
      </c>
      <c r="B110" s="332"/>
      <c r="C110" s="333"/>
      <c r="D110" s="141" t="s">
        <v>201</v>
      </c>
      <c r="E110" s="21">
        <v>7192.26</v>
      </c>
      <c r="F110" s="22">
        <v>0</v>
      </c>
      <c r="G110" s="22">
        <v>1000.16</v>
      </c>
      <c r="H110" s="152">
        <v>0</v>
      </c>
      <c r="I110" s="152">
        <v>0</v>
      </c>
      <c r="J110" s="150"/>
    </row>
    <row r="111" spans="1:10" x14ac:dyDescent="0.25">
      <c r="A111" s="131">
        <v>3224</v>
      </c>
      <c r="B111" s="140"/>
      <c r="C111" s="141"/>
      <c r="D111" s="141" t="s">
        <v>232</v>
      </c>
      <c r="E111" s="21">
        <v>1210.69</v>
      </c>
      <c r="F111" s="22">
        <v>0</v>
      </c>
      <c r="G111" s="22">
        <v>1148.8499999999999</v>
      </c>
      <c r="H111" s="152">
        <f t="shared" si="21"/>
        <v>94.892168928462269</v>
      </c>
      <c r="I111" s="152">
        <v>0</v>
      </c>
      <c r="J111" s="150"/>
    </row>
    <row r="112" spans="1:10" x14ac:dyDescent="0.25">
      <c r="A112" s="131">
        <v>3225</v>
      </c>
      <c r="B112" s="140"/>
      <c r="C112" s="141"/>
      <c r="D112" s="141" t="s">
        <v>202</v>
      </c>
      <c r="E112" s="21">
        <v>0</v>
      </c>
      <c r="F112" s="22">
        <v>0</v>
      </c>
      <c r="G112" s="22">
        <v>33.39</v>
      </c>
      <c r="H112" s="152">
        <v>0</v>
      </c>
      <c r="I112" s="152">
        <v>0</v>
      </c>
      <c r="J112" s="150"/>
    </row>
    <row r="113" spans="1:10" x14ac:dyDescent="0.25">
      <c r="A113" s="131">
        <v>3231</v>
      </c>
      <c r="B113" s="140"/>
      <c r="C113" s="141"/>
      <c r="D113" s="141" t="s">
        <v>204</v>
      </c>
      <c r="E113" s="21">
        <v>0</v>
      </c>
      <c r="F113" s="22">
        <v>0</v>
      </c>
      <c r="G113" s="22">
        <v>534.79</v>
      </c>
      <c r="H113" s="152">
        <v>0</v>
      </c>
      <c r="I113" s="152">
        <v>0</v>
      </c>
      <c r="J113" s="150"/>
    </row>
    <row r="114" spans="1:10" x14ac:dyDescent="0.25">
      <c r="A114" s="327">
        <v>3232</v>
      </c>
      <c r="B114" s="332"/>
      <c r="C114" s="333"/>
      <c r="D114" s="141" t="s">
        <v>233</v>
      </c>
      <c r="E114" s="21">
        <v>142.13</v>
      </c>
      <c r="F114" s="22">
        <v>0</v>
      </c>
      <c r="G114" s="22">
        <v>2618.5500000000002</v>
      </c>
      <c r="H114" s="152">
        <v>0</v>
      </c>
      <c r="I114" s="152">
        <v>0</v>
      </c>
      <c r="J114" s="150"/>
    </row>
    <row r="115" spans="1:10" x14ac:dyDescent="0.25">
      <c r="A115" s="327">
        <v>3233</v>
      </c>
      <c r="B115" s="332"/>
      <c r="C115" s="333"/>
      <c r="D115" s="141" t="s">
        <v>205</v>
      </c>
      <c r="E115" s="21">
        <v>40</v>
      </c>
      <c r="F115" s="22">
        <v>0</v>
      </c>
      <c r="G115" s="22">
        <v>50</v>
      </c>
      <c r="H115" s="152">
        <v>0</v>
      </c>
      <c r="I115" s="152">
        <v>0</v>
      </c>
      <c r="J115" s="150"/>
    </row>
    <row r="116" spans="1:10" x14ac:dyDescent="0.25">
      <c r="A116" s="327">
        <v>3234</v>
      </c>
      <c r="B116" s="332"/>
      <c r="C116" s="333"/>
      <c r="D116" s="141" t="s">
        <v>206</v>
      </c>
      <c r="E116" s="21">
        <v>57.23</v>
      </c>
      <c r="F116" s="22">
        <v>0</v>
      </c>
      <c r="G116" s="22">
        <v>75.239999999999995</v>
      </c>
      <c r="H116" s="152">
        <v>0</v>
      </c>
      <c r="I116" s="152">
        <v>0</v>
      </c>
      <c r="J116" s="150"/>
    </row>
    <row r="117" spans="1:10" x14ac:dyDescent="0.25">
      <c r="A117" s="327">
        <v>3237</v>
      </c>
      <c r="B117" s="332"/>
      <c r="C117" s="333"/>
      <c r="D117" s="141" t="s">
        <v>209</v>
      </c>
      <c r="E117" s="21">
        <v>280.18</v>
      </c>
      <c r="F117" s="22">
        <v>0</v>
      </c>
      <c r="G117" s="22">
        <v>905.32</v>
      </c>
      <c r="H117" s="152">
        <f t="shared" si="21"/>
        <v>323.12085088157619</v>
      </c>
      <c r="I117" s="152">
        <v>0</v>
      </c>
      <c r="J117" s="150"/>
    </row>
    <row r="118" spans="1:10" x14ac:dyDescent="0.25">
      <c r="A118" s="193">
        <v>3238</v>
      </c>
      <c r="B118" s="194"/>
      <c r="C118" s="195"/>
      <c r="D118" s="195" t="s">
        <v>210</v>
      </c>
      <c r="E118" s="21">
        <v>0</v>
      </c>
      <c r="F118" s="22">
        <v>0</v>
      </c>
      <c r="G118" s="22">
        <v>87.73</v>
      </c>
      <c r="H118" s="152">
        <v>0</v>
      </c>
      <c r="I118" s="152">
        <v>0</v>
      </c>
      <c r="J118" s="150"/>
    </row>
    <row r="119" spans="1:10" ht="15" customHeight="1" x14ac:dyDescent="0.25">
      <c r="A119" s="327">
        <v>3299</v>
      </c>
      <c r="B119" s="332"/>
      <c r="C119" s="333"/>
      <c r="D119" s="141" t="s">
        <v>216</v>
      </c>
      <c r="E119" s="21">
        <v>2812.03</v>
      </c>
      <c r="F119" s="22">
        <v>0</v>
      </c>
      <c r="G119" s="22">
        <v>1827.67</v>
      </c>
      <c r="H119" s="152">
        <f t="shared" si="21"/>
        <v>64.994683556007587</v>
      </c>
      <c r="I119" s="152">
        <v>0</v>
      </c>
      <c r="J119" s="150"/>
    </row>
    <row r="120" spans="1:10" x14ac:dyDescent="0.25">
      <c r="A120" s="327">
        <v>34</v>
      </c>
      <c r="B120" s="332"/>
      <c r="C120" s="333"/>
      <c r="D120" s="138" t="s">
        <v>121</v>
      </c>
      <c r="E120" s="23">
        <f>E121</f>
        <v>113.7</v>
      </c>
      <c r="F120" s="23">
        <v>200</v>
      </c>
      <c r="G120" s="23">
        <v>0</v>
      </c>
      <c r="H120" s="152">
        <v>0</v>
      </c>
      <c r="I120" s="152">
        <f t="shared" si="14"/>
        <v>0</v>
      </c>
      <c r="J120" s="150"/>
    </row>
    <row r="121" spans="1:10" x14ac:dyDescent="0.25">
      <c r="A121" s="327">
        <v>3431</v>
      </c>
      <c r="B121" s="332"/>
      <c r="C121" s="333"/>
      <c r="D121" s="188" t="s">
        <v>217</v>
      </c>
      <c r="E121" s="21">
        <v>113.7</v>
      </c>
      <c r="F121" s="21">
        <v>0</v>
      </c>
      <c r="G121" s="21">
        <v>0</v>
      </c>
      <c r="H121" s="192">
        <v>0</v>
      </c>
      <c r="I121" s="192">
        <v>0</v>
      </c>
      <c r="J121" s="150"/>
    </row>
    <row r="122" spans="1:10" x14ac:dyDescent="0.25">
      <c r="A122" s="321" t="s">
        <v>65</v>
      </c>
      <c r="B122" s="334"/>
      <c r="C122" s="335"/>
      <c r="D122" s="16" t="s">
        <v>105</v>
      </c>
      <c r="E122" s="27">
        <f>E123</f>
        <v>4807.58</v>
      </c>
      <c r="F122" s="27">
        <v>3000</v>
      </c>
      <c r="G122" s="27">
        <f>G123</f>
        <v>7601.1399999999994</v>
      </c>
      <c r="H122" s="27">
        <f t="shared" si="21"/>
        <v>158.10740538898989</v>
      </c>
      <c r="I122" s="27">
        <f t="shared" si="14"/>
        <v>253.3713333333333</v>
      </c>
      <c r="J122" s="150"/>
    </row>
    <row r="123" spans="1:10" x14ac:dyDescent="0.25">
      <c r="A123" s="324">
        <v>32</v>
      </c>
      <c r="B123" s="325"/>
      <c r="C123" s="326"/>
      <c r="D123" s="138" t="s">
        <v>25</v>
      </c>
      <c r="E123" s="21">
        <f>E124+E125+E126</f>
        <v>4807.58</v>
      </c>
      <c r="F123" s="22">
        <v>3000</v>
      </c>
      <c r="G123" s="56">
        <f>G124+G125</f>
        <v>7601.1399999999994</v>
      </c>
      <c r="H123" s="56">
        <f t="shared" si="21"/>
        <v>158.10740538898989</v>
      </c>
      <c r="I123" s="56">
        <f t="shared" si="14"/>
        <v>253.3713333333333</v>
      </c>
      <c r="J123" s="150"/>
    </row>
    <row r="124" spans="1:10" ht="15" customHeight="1" x14ac:dyDescent="0.25">
      <c r="A124" s="327">
        <v>3211</v>
      </c>
      <c r="B124" s="325"/>
      <c r="C124" s="326"/>
      <c r="D124" s="141" t="s">
        <v>196</v>
      </c>
      <c r="E124" s="21">
        <v>2253.83</v>
      </c>
      <c r="F124" s="22">
        <v>0</v>
      </c>
      <c r="G124" s="22">
        <v>5656.73</v>
      </c>
      <c r="H124" s="22">
        <f t="shared" si="21"/>
        <v>250.98299339346801</v>
      </c>
      <c r="I124" s="22">
        <v>0</v>
      </c>
      <c r="J124" s="150"/>
    </row>
    <row r="125" spans="1:10" x14ac:dyDescent="0.25">
      <c r="A125" s="327">
        <v>3221</v>
      </c>
      <c r="B125" s="325"/>
      <c r="C125" s="326"/>
      <c r="D125" s="141" t="s">
        <v>200</v>
      </c>
      <c r="E125" s="21">
        <v>260</v>
      </c>
      <c r="F125" s="22">
        <v>0</v>
      </c>
      <c r="G125" s="22">
        <v>1944.41</v>
      </c>
      <c r="H125" s="22">
        <f t="shared" si="21"/>
        <v>747.85</v>
      </c>
      <c r="I125" s="22">
        <v>0</v>
      </c>
      <c r="J125" s="150"/>
    </row>
    <row r="126" spans="1:10" x14ac:dyDescent="0.25">
      <c r="A126" s="327">
        <v>3232</v>
      </c>
      <c r="B126" s="325"/>
      <c r="C126" s="326"/>
      <c r="D126" s="190" t="s">
        <v>224</v>
      </c>
      <c r="E126" s="21">
        <v>2293.75</v>
      </c>
      <c r="F126" s="21">
        <v>0</v>
      </c>
      <c r="G126" s="21">
        <v>0</v>
      </c>
      <c r="H126" s="21">
        <v>0</v>
      </c>
      <c r="I126" s="21">
        <v>0</v>
      </c>
      <c r="J126" s="150"/>
    </row>
    <row r="127" spans="1:10" x14ac:dyDescent="0.25">
      <c r="A127" s="321" t="s">
        <v>51</v>
      </c>
      <c r="B127" s="334"/>
      <c r="C127" s="335"/>
      <c r="D127" s="16" t="s">
        <v>59</v>
      </c>
      <c r="E127" s="27">
        <f>E128</f>
        <v>1265</v>
      </c>
      <c r="F127" s="27">
        <v>0</v>
      </c>
      <c r="G127" s="27">
        <f>G128</f>
        <v>7645.9</v>
      </c>
      <c r="H127" s="27">
        <v>0</v>
      </c>
      <c r="I127" s="27">
        <v>0</v>
      </c>
      <c r="J127" s="150"/>
    </row>
    <row r="128" spans="1:10" x14ac:dyDescent="0.25">
      <c r="A128" s="324">
        <v>32</v>
      </c>
      <c r="B128" s="330"/>
      <c r="C128" s="331"/>
      <c r="D128" s="138" t="s">
        <v>25</v>
      </c>
      <c r="E128" s="23">
        <f>E129+E130+E131</f>
        <v>1265</v>
      </c>
      <c r="F128" s="22">
        <v>0</v>
      </c>
      <c r="G128" s="56">
        <f>G129+G130+G131</f>
        <v>7645.9</v>
      </c>
      <c r="H128" s="56">
        <v>0</v>
      </c>
      <c r="I128" s="56">
        <v>0</v>
      </c>
      <c r="J128" s="150"/>
    </row>
    <row r="129" spans="1:10" x14ac:dyDescent="0.25">
      <c r="A129" s="327">
        <v>3221</v>
      </c>
      <c r="B129" s="330"/>
      <c r="C129" s="331"/>
      <c r="D129" s="141" t="s">
        <v>200</v>
      </c>
      <c r="E129" s="21">
        <v>465</v>
      </c>
      <c r="F129" s="22">
        <v>0</v>
      </c>
      <c r="G129" s="22">
        <v>745.9</v>
      </c>
      <c r="H129" s="22">
        <v>0</v>
      </c>
      <c r="I129" s="22">
        <v>0</v>
      </c>
      <c r="J129" s="150"/>
    </row>
    <row r="130" spans="1:10" ht="15" customHeight="1" x14ac:dyDescent="0.25">
      <c r="A130" s="131">
        <v>3231</v>
      </c>
      <c r="B130" s="153"/>
      <c r="C130" s="154"/>
      <c r="D130" s="141" t="s">
        <v>204</v>
      </c>
      <c r="E130" s="21">
        <v>800</v>
      </c>
      <c r="F130" s="22">
        <v>0</v>
      </c>
      <c r="G130" s="22">
        <v>1700</v>
      </c>
      <c r="H130" s="22">
        <v>0</v>
      </c>
      <c r="I130" s="22">
        <v>0</v>
      </c>
      <c r="J130" s="150"/>
    </row>
    <row r="131" spans="1:10" x14ac:dyDescent="0.25">
      <c r="A131" s="131">
        <v>3299</v>
      </c>
      <c r="B131" s="153"/>
      <c r="C131" s="154"/>
      <c r="D131" s="141" t="s">
        <v>216</v>
      </c>
      <c r="E131" s="21">
        <v>0</v>
      </c>
      <c r="F131" s="21">
        <v>0</v>
      </c>
      <c r="G131" s="21">
        <v>5200</v>
      </c>
      <c r="H131" s="21">
        <v>0</v>
      </c>
      <c r="I131" s="21">
        <v>0</v>
      </c>
      <c r="J131" s="150"/>
    </row>
    <row r="132" spans="1:10" x14ac:dyDescent="0.25">
      <c r="A132" s="321" t="s">
        <v>52</v>
      </c>
      <c r="B132" s="334"/>
      <c r="C132" s="335"/>
      <c r="D132" s="16" t="s">
        <v>53</v>
      </c>
      <c r="E132" s="27">
        <f>E133</f>
        <v>373.18</v>
      </c>
      <c r="F132" s="27">
        <v>3983.61</v>
      </c>
      <c r="G132" s="27">
        <f t="shared" ref="G132" si="23">G133</f>
        <v>3983.61</v>
      </c>
      <c r="H132" s="27">
        <f t="shared" si="21"/>
        <v>1067.4768208371295</v>
      </c>
      <c r="I132" s="27">
        <f t="shared" si="14"/>
        <v>100</v>
      </c>
      <c r="J132" s="150"/>
    </row>
    <row r="133" spans="1:10" x14ac:dyDescent="0.25">
      <c r="A133" s="324">
        <v>32</v>
      </c>
      <c r="B133" s="328"/>
      <c r="C133" s="329"/>
      <c r="D133" s="138" t="s">
        <v>25</v>
      </c>
      <c r="E133" s="23">
        <f>E134+E135+E136+E137+E138</f>
        <v>373.18</v>
      </c>
      <c r="F133" s="22">
        <v>3983.61</v>
      </c>
      <c r="G133" s="56">
        <f>G134+G135+G136+G137+G138</f>
        <v>3983.61</v>
      </c>
      <c r="H133" s="56">
        <f t="shared" si="21"/>
        <v>1067.4768208371295</v>
      </c>
      <c r="I133" s="56">
        <f t="shared" si="14"/>
        <v>100</v>
      </c>
      <c r="J133" s="150"/>
    </row>
    <row r="134" spans="1:10" x14ac:dyDescent="0.25">
      <c r="A134" s="327">
        <v>3221</v>
      </c>
      <c r="B134" s="332"/>
      <c r="C134" s="333"/>
      <c r="D134" s="141" t="s">
        <v>200</v>
      </c>
      <c r="E134" s="21">
        <v>373.18</v>
      </c>
      <c r="F134" s="22">
        <v>0</v>
      </c>
      <c r="G134" s="22">
        <v>2316.21</v>
      </c>
      <c r="H134" s="22">
        <f t="shared" si="21"/>
        <v>620.66831019883159</v>
      </c>
      <c r="I134" s="22">
        <v>0</v>
      </c>
      <c r="J134" s="150"/>
    </row>
    <row r="135" spans="1:10" x14ac:dyDescent="0.25">
      <c r="A135" s="348">
        <v>3225</v>
      </c>
      <c r="B135" s="349"/>
      <c r="C135" s="350"/>
      <c r="D135" s="141" t="s">
        <v>202</v>
      </c>
      <c r="E135" s="21">
        <v>0</v>
      </c>
      <c r="F135" s="22">
        <v>0</v>
      </c>
      <c r="G135" s="22">
        <v>691.11</v>
      </c>
      <c r="H135" s="22">
        <v>0</v>
      </c>
      <c r="I135" s="22">
        <v>0</v>
      </c>
      <c r="J135" s="150"/>
    </row>
    <row r="136" spans="1:10" x14ac:dyDescent="0.25">
      <c r="A136" s="327">
        <v>3235</v>
      </c>
      <c r="B136" s="332"/>
      <c r="C136" s="333"/>
      <c r="D136" s="141" t="s">
        <v>207</v>
      </c>
      <c r="E136" s="21">
        <v>0</v>
      </c>
      <c r="F136" s="22">
        <v>0</v>
      </c>
      <c r="G136" s="22">
        <v>39.96</v>
      </c>
      <c r="H136" s="22">
        <v>0</v>
      </c>
      <c r="I136" s="22">
        <v>0</v>
      </c>
      <c r="J136" s="150"/>
    </row>
    <row r="137" spans="1:10" ht="15" customHeight="1" x14ac:dyDescent="0.25">
      <c r="A137" s="131">
        <v>3237</v>
      </c>
      <c r="B137" s="140"/>
      <c r="C137" s="141"/>
      <c r="D137" s="141" t="s">
        <v>209</v>
      </c>
      <c r="E137" s="21">
        <v>0</v>
      </c>
      <c r="F137" s="21">
        <v>0</v>
      </c>
      <c r="G137" s="21">
        <v>300</v>
      </c>
      <c r="H137" s="21">
        <v>0</v>
      </c>
      <c r="I137" s="21">
        <v>0</v>
      </c>
      <c r="J137" s="150"/>
    </row>
    <row r="138" spans="1:10" x14ac:dyDescent="0.25">
      <c r="A138" s="327">
        <v>3239</v>
      </c>
      <c r="B138" s="332"/>
      <c r="C138" s="333"/>
      <c r="D138" s="141" t="s">
        <v>211</v>
      </c>
      <c r="E138" s="21">
        <v>0</v>
      </c>
      <c r="F138" s="21">
        <v>0</v>
      </c>
      <c r="G138" s="21">
        <v>636.33000000000004</v>
      </c>
      <c r="H138" s="21">
        <v>0</v>
      </c>
      <c r="I138" s="21">
        <v>0</v>
      </c>
      <c r="J138" s="150"/>
    </row>
    <row r="139" spans="1:10" x14ac:dyDescent="0.25">
      <c r="A139" s="321" t="s">
        <v>51</v>
      </c>
      <c r="B139" s="334"/>
      <c r="C139" s="335"/>
      <c r="D139" s="16" t="s">
        <v>59</v>
      </c>
      <c r="E139" s="27">
        <f>E140</f>
        <v>528.73</v>
      </c>
      <c r="F139" s="27">
        <v>3000</v>
      </c>
      <c r="G139" s="27">
        <f t="shared" ref="G139" si="24">G140</f>
        <v>3967.62</v>
      </c>
      <c r="H139" s="27">
        <v>0</v>
      </c>
      <c r="I139" s="27">
        <f t="shared" si="14"/>
        <v>132.25400000000002</v>
      </c>
      <c r="J139" s="150"/>
    </row>
    <row r="140" spans="1:10" ht="15" customHeight="1" x14ac:dyDescent="0.25">
      <c r="A140" s="324">
        <v>37</v>
      </c>
      <c r="B140" s="330"/>
      <c r="C140" s="331"/>
      <c r="D140" s="138" t="s">
        <v>182</v>
      </c>
      <c r="E140" s="23">
        <f>E141</f>
        <v>528.73</v>
      </c>
      <c r="F140" s="22">
        <v>3000</v>
      </c>
      <c r="G140" s="56">
        <f>G141</f>
        <v>3967.62</v>
      </c>
      <c r="H140" s="56">
        <v>0</v>
      </c>
      <c r="I140" s="56">
        <f t="shared" si="14"/>
        <v>132.25400000000002</v>
      </c>
      <c r="J140" s="150"/>
    </row>
    <row r="141" spans="1:10" ht="15" customHeight="1" x14ac:dyDescent="0.25">
      <c r="A141" s="132">
        <v>3722</v>
      </c>
      <c r="B141" s="153"/>
      <c r="C141" s="154"/>
      <c r="D141" s="138" t="s">
        <v>234</v>
      </c>
      <c r="E141" s="21">
        <v>528.73</v>
      </c>
      <c r="F141" s="21">
        <v>0</v>
      </c>
      <c r="G141" s="21">
        <v>3967.62</v>
      </c>
      <c r="H141" s="21">
        <v>0</v>
      </c>
      <c r="I141" s="21">
        <v>0</v>
      </c>
      <c r="J141" s="150"/>
    </row>
    <row r="142" spans="1:10" ht="15" customHeight="1" x14ac:dyDescent="0.25">
      <c r="A142" s="374" t="s">
        <v>279</v>
      </c>
      <c r="B142" s="375"/>
      <c r="C142" s="376"/>
      <c r="D142" s="191" t="s">
        <v>61</v>
      </c>
      <c r="E142" s="27">
        <f>E143</f>
        <v>2795.01</v>
      </c>
      <c r="F142" s="27">
        <v>0</v>
      </c>
      <c r="G142" s="27">
        <f t="shared" ref="G142:I142" si="25">G143</f>
        <v>0</v>
      </c>
      <c r="H142" s="27">
        <f t="shared" si="25"/>
        <v>0</v>
      </c>
      <c r="I142" s="27">
        <f t="shared" si="25"/>
        <v>0</v>
      </c>
      <c r="J142" s="150"/>
    </row>
    <row r="143" spans="1:10" ht="15" customHeight="1" x14ac:dyDescent="0.25">
      <c r="A143" s="327">
        <v>32</v>
      </c>
      <c r="B143" s="330"/>
      <c r="C143" s="331"/>
      <c r="D143" s="190" t="s">
        <v>25</v>
      </c>
      <c r="E143" s="23">
        <f>E144+E145</f>
        <v>2795.01</v>
      </c>
      <c r="F143" s="56">
        <v>0</v>
      </c>
      <c r="G143" s="56">
        <v>0</v>
      </c>
      <c r="H143" s="56">
        <v>0</v>
      </c>
      <c r="I143" s="56">
        <v>0</v>
      </c>
      <c r="J143" s="150"/>
    </row>
    <row r="144" spans="1:10" x14ac:dyDescent="0.25">
      <c r="A144" s="182">
        <v>3221</v>
      </c>
      <c r="B144" s="185"/>
      <c r="C144" s="186"/>
      <c r="D144" s="190" t="s">
        <v>200</v>
      </c>
      <c r="E144" s="21">
        <v>1661.1</v>
      </c>
      <c r="F144" s="21">
        <v>0</v>
      </c>
      <c r="G144" s="21">
        <v>0</v>
      </c>
      <c r="H144" s="21">
        <v>0</v>
      </c>
      <c r="I144" s="21">
        <v>0</v>
      </c>
      <c r="J144" s="150"/>
    </row>
    <row r="145" spans="1:10" ht="15" customHeight="1" x14ac:dyDescent="0.25">
      <c r="A145" s="182">
        <v>3225</v>
      </c>
      <c r="B145" s="185"/>
      <c r="C145" s="186"/>
      <c r="D145" s="190" t="s">
        <v>202</v>
      </c>
      <c r="E145" s="21">
        <v>1133.9100000000001</v>
      </c>
      <c r="F145" s="21">
        <v>0</v>
      </c>
      <c r="G145" s="21">
        <v>0</v>
      </c>
      <c r="H145" s="21">
        <v>0</v>
      </c>
      <c r="I145" s="21">
        <v>0</v>
      </c>
      <c r="J145" s="150"/>
    </row>
    <row r="146" spans="1:10" ht="25.5" x14ac:dyDescent="0.25">
      <c r="A146" s="336" t="s">
        <v>39</v>
      </c>
      <c r="B146" s="351"/>
      <c r="C146" s="352"/>
      <c r="D146" s="15" t="s">
        <v>54</v>
      </c>
      <c r="E146" s="28">
        <f>E147+E156</f>
        <v>2222155</v>
      </c>
      <c r="F146" s="28">
        <v>2862060.16</v>
      </c>
      <c r="G146" s="28">
        <f>G147+G150+G156</f>
        <v>2771758.61</v>
      </c>
      <c r="H146" s="28">
        <f t="shared" si="21"/>
        <v>124.73291062054625</v>
      </c>
      <c r="I146" s="28">
        <f t="shared" si="14"/>
        <v>96.844875895271173</v>
      </c>
      <c r="J146" s="150"/>
    </row>
    <row r="147" spans="1:10" ht="15" customHeight="1" x14ac:dyDescent="0.25">
      <c r="A147" s="321" t="s">
        <v>139</v>
      </c>
      <c r="B147" s="334"/>
      <c r="C147" s="335"/>
      <c r="D147" s="16" t="s">
        <v>78</v>
      </c>
      <c r="E147" s="27">
        <f>E148</f>
        <v>13965.16</v>
      </c>
      <c r="F147" s="27">
        <f t="shared" ref="F147:I147" si="26">F148</f>
        <v>0</v>
      </c>
      <c r="G147" s="27">
        <f t="shared" si="26"/>
        <v>0</v>
      </c>
      <c r="H147" s="27">
        <f t="shared" si="26"/>
        <v>0</v>
      </c>
      <c r="I147" s="27">
        <f t="shared" si="26"/>
        <v>0</v>
      </c>
      <c r="J147" s="150"/>
    </row>
    <row r="148" spans="1:10" x14ac:dyDescent="0.25">
      <c r="A148" s="324">
        <v>31</v>
      </c>
      <c r="B148" s="328"/>
      <c r="C148" s="329"/>
      <c r="D148" s="188" t="s">
        <v>16</v>
      </c>
      <c r="E148" s="23">
        <f>E149</f>
        <v>13965.16</v>
      </c>
      <c r="F148" s="22">
        <v>0</v>
      </c>
      <c r="G148" s="22">
        <v>0</v>
      </c>
      <c r="H148" s="22">
        <f t="shared" si="21"/>
        <v>0</v>
      </c>
      <c r="I148" s="22">
        <v>0</v>
      </c>
      <c r="J148" s="150"/>
    </row>
    <row r="149" spans="1:10" x14ac:dyDescent="0.25">
      <c r="A149" s="324">
        <v>3111</v>
      </c>
      <c r="B149" s="328"/>
      <c r="C149" s="329"/>
      <c r="D149" s="188" t="s">
        <v>56</v>
      </c>
      <c r="E149" s="21">
        <v>13965.16</v>
      </c>
      <c r="F149" s="22">
        <v>0</v>
      </c>
      <c r="G149" s="22">
        <v>0</v>
      </c>
      <c r="H149" s="22">
        <f t="shared" si="21"/>
        <v>0</v>
      </c>
      <c r="I149" s="22">
        <v>0</v>
      </c>
      <c r="J149" s="150"/>
    </row>
    <row r="150" spans="1:10" x14ac:dyDescent="0.25">
      <c r="A150" s="321" t="s">
        <v>189</v>
      </c>
      <c r="B150" s="334"/>
      <c r="C150" s="335"/>
      <c r="D150" s="16" t="s">
        <v>190</v>
      </c>
      <c r="E150" s="27">
        <f>E151+E154</f>
        <v>0</v>
      </c>
      <c r="F150" s="27">
        <v>18560.16</v>
      </c>
      <c r="G150" s="27">
        <f>G151+G154</f>
        <v>18560.16</v>
      </c>
      <c r="H150" s="27">
        <v>0</v>
      </c>
      <c r="I150" s="27">
        <f t="shared" si="14"/>
        <v>100</v>
      </c>
      <c r="J150" s="150"/>
    </row>
    <row r="151" spans="1:10" x14ac:dyDescent="0.25">
      <c r="A151" s="324">
        <v>31</v>
      </c>
      <c r="B151" s="328"/>
      <c r="C151" s="329"/>
      <c r="D151" s="138" t="s">
        <v>16</v>
      </c>
      <c r="E151" s="23">
        <f>E152</f>
        <v>0</v>
      </c>
      <c r="F151" s="22">
        <v>17960.16</v>
      </c>
      <c r="G151" s="56">
        <f>G152+G153</f>
        <v>18185.060000000001</v>
      </c>
      <c r="H151" s="22">
        <v>0</v>
      </c>
      <c r="I151" s="56">
        <f t="shared" si="14"/>
        <v>101.25221601589296</v>
      </c>
      <c r="J151" s="150"/>
    </row>
    <row r="152" spans="1:10" x14ac:dyDescent="0.25">
      <c r="A152" s="327">
        <v>3111</v>
      </c>
      <c r="B152" s="332"/>
      <c r="C152" s="333"/>
      <c r="D152" s="141" t="s">
        <v>56</v>
      </c>
      <c r="E152" s="21">
        <v>0</v>
      </c>
      <c r="F152" s="22">
        <v>0</v>
      </c>
      <c r="G152" s="22">
        <v>15609.51</v>
      </c>
      <c r="H152" s="22">
        <v>0</v>
      </c>
      <c r="I152" s="22">
        <v>0</v>
      </c>
      <c r="J152" s="150"/>
    </row>
    <row r="153" spans="1:10" x14ac:dyDescent="0.25">
      <c r="A153" s="131">
        <v>3132</v>
      </c>
      <c r="B153" s="140"/>
      <c r="C153" s="141"/>
      <c r="D153" s="141" t="s">
        <v>222</v>
      </c>
      <c r="E153" s="21">
        <v>0</v>
      </c>
      <c r="F153" s="22">
        <v>0</v>
      </c>
      <c r="G153" s="22">
        <v>2575.5500000000002</v>
      </c>
      <c r="H153" s="22">
        <v>0</v>
      </c>
      <c r="I153" s="22">
        <v>0</v>
      </c>
      <c r="J153" s="150"/>
    </row>
    <row r="154" spans="1:10" x14ac:dyDescent="0.25">
      <c r="A154" s="324">
        <v>32</v>
      </c>
      <c r="B154" s="328"/>
      <c r="C154" s="329"/>
      <c r="D154" s="138" t="s">
        <v>25</v>
      </c>
      <c r="E154" s="21">
        <v>0</v>
      </c>
      <c r="F154" s="56">
        <v>600</v>
      </c>
      <c r="G154" s="56">
        <f>G155</f>
        <v>375.1</v>
      </c>
      <c r="H154" s="22">
        <v>0</v>
      </c>
      <c r="I154" s="56">
        <f t="shared" ref="I154:I219" si="27">G154/F154*100</f>
        <v>62.516666666666673</v>
      </c>
      <c r="J154" s="150"/>
    </row>
    <row r="155" spans="1:10" ht="25.5" x14ac:dyDescent="0.25">
      <c r="A155" s="327">
        <v>3212</v>
      </c>
      <c r="B155" s="332"/>
      <c r="C155" s="333"/>
      <c r="D155" s="141" t="s">
        <v>197</v>
      </c>
      <c r="E155" s="21">
        <v>0</v>
      </c>
      <c r="F155" s="22">
        <v>0</v>
      </c>
      <c r="G155" s="22">
        <v>375.1</v>
      </c>
      <c r="H155" s="22">
        <v>0</v>
      </c>
      <c r="I155" s="22">
        <v>0</v>
      </c>
      <c r="J155" s="150"/>
    </row>
    <row r="156" spans="1:10" x14ac:dyDescent="0.25">
      <c r="A156" s="321" t="s">
        <v>57</v>
      </c>
      <c r="B156" s="334"/>
      <c r="C156" s="335"/>
      <c r="D156" s="16" t="s">
        <v>58</v>
      </c>
      <c r="E156" s="27">
        <f>E157+E162</f>
        <v>2208189.84</v>
      </c>
      <c r="F156" s="27">
        <v>2843500</v>
      </c>
      <c r="G156" s="27">
        <f>G157+G162+G165</f>
        <v>2753198.4499999997</v>
      </c>
      <c r="H156" s="27">
        <f t="shared" si="21"/>
        <v>124.68123891014733</v>
      </c>
      <c r="I156" s="27">
        <f t="shared" si="27"/>
        <v>96.824281695094058</v>
      </c>
      <c r="J156" s="150"/>
    </row>
    <row r="157" spans="1:10" x14ac:dyDescent="0.25">
      <c r="A157" s="324">
        <v>31</v>
      </c>
      <c r="B157" s="328"/>
      <c r="C157" s="329"/>
      <c r="D157" s="138" t="s">
        <v>16</v>
      </c>
      <c r="E157" s="23">
        <f>E158+E159+E160</f>
        <v>2203196.56</v>
      </c>
      <c r="F157" s="22">
        <v>2837500</v>
      </c>
      <c r="G157" s="56">
        <f>G158+G159+G160+G161</f>
        <v>2748581.52</v>
      </c>
      <c r="H157" s="152">
        <f t="shared" si="21"/>
        <v>124.75425796779567</v>
      </c>
      <c r="I157" s="152">
        <f t="shared" si="27"/>
        <v>96.86630907488987</v>
      </c>
      <c r="J157" s="150"/>
    </row>
    <row r="158" spans="1:10" x14ac:dyDescent="0.25">
      <c r="A158" s="327">
        <v>3111</v>
      </c>
      <c r="B158" s="332"/>
      <c r="C158" s="333"/>
      <c r="D158" s="141" t="s">
        <v>56</v>
      </c>
      <c r="E158" s="21">
        <v>1828292.99</v>
      </c>
      <c r="F158" s="22">
        <v>0</v>
      </c>
      <c r="G158" s="22">
        <v>2297408</v>
      </c>
      <c r="H158" s="152">
        <f t="shared" si="21"/>
        <v>125.65863417766536</v>
      </c>
      <c r="I158" s="152">
        <v>0</v>
      </c>
      <c r="J158" s="150"/>
    </row>
    <row r="159" spans="1:10" x14ac:dyDescent="0.25">
      <c r="A159" s="131">
        <v>3121</v>
      </c>
      <c r="B159" s="140"/>
      <c r="C159" s="141"/>
      <c r="D159" s="141" t="s">
        <v>221</v>
      </c>
      <c r="E159" s="21">
        <v>83476.100000000006</v>
      </c>
      <c r="F159" s="22">
        <v>0</v>
      </c>
      <c r="G159" s="22">
        <v>88558.28</v>
      </c>
      <c r="H159" s="152">
        <f t="shared" si="21"/>
        <v>106.08818572022409</v>
      </c>
      <c r="I159" s="152">
        <v>0</v>
      </c>
      <c r="J159" s="150"/>
    </row>
    <row r="160" spans="1:10" ht="15" customHeight="1" x14ac:dyDescent="0.25">
      <c r="A160" s="131">
        <v>3132</v>
      </c>
      <c r="B160" s="140"/>
      <c r="C160" s="141"/>
      <c r="D160" s="141" t="s">
        <v>222</v>
      </c>
      <c r="E160" s="21">
        <v>291427.46999999997</v>
      </c>
      <c r="F160" s="22">
        <v>0</v>
      </c>
      <c r="G160" s="22">
        <v>362600.83</v>
      </c>
      <c r="H160" s="152">
        <f t="shared" si="21"/>
        <v>124.42232367456644</v>
      </c>
      <c r="I160" s="152">
        <v>0</v>
      </c>
      <c r="J160" s="150"/>
    </row>
    <row r="161" spans="1:13" ht="15" customHeight="1" x14ac:dyDescent="0.25">
      <c r="A161" s="327">
        <v>3133</v>
      </c>
      <c r="B161" s="372"/>
      <c r="C161" s="373"/>
      <c r="D161" s="195" t="s">
        <v>286</v>
      </c>
      <c r="E161" s="21">
        <v>0</v>
      </c>
      <c r="F161" s="22">
        <v>0</v>
      </c>
      <c r="G161" s="22">
        <v>14.41</v>
      </c>
      <c r="H161" s="152">
        <v>0</v>
      </c>
      <c r="I161" s="152">
        <v>0</v>
      </c>
      <c r="J161" s="150"/>
    </row>
    <row r="162" spans="1:13" ht="15" customHeight="1" x14ac:dyDescent="0.25">
      <c r="A162" s="324">
        <v>32</v>
      </c>
      <c r="B162" s="328"/>
      <c r="C162" s="329"/>
      <c r="D162" s="138" t="s">
        <v>25</v>
      </c>
      <c r="E162" s="23">
        <f>E163</f>
        <v>4993.28</v>
      </c>
      <c r="F162" s="22">
        <v>6000</v>
      </c>
      <c r="G162" s="56">
        <f>G163+G164</f>
        <v>4007.84</v>
      </c>
      <c r="H162" s="152">
        <f t="shared" ref="H162:H229" si="28">G162/E162*100</f>
        <v>80.264675724173301</v>
      </c>
      <c r="I162" s="152">
        <f t="shared" si="27"/>
        <v>66.797333333333327</v>
      </c>
      <c r="J162" s="150"/>
    </row>
    <row r="163" spans="1:13" x14ac:dyDescent="0.25">
      <c r="A163" s="327">
        <v>3295</v>
      </c>
      <c r="B163" s="332"/>
      <c r="C163" s="333"/>
      <c r="D163" s="141" t="s">
        <v>215</v>
      </c>
      <c r="E163" s="21">
        <v>4993.28</v>
      </c>
      <c r="F163" s="22">
        <v>0</v>
      </c>
      <c r="G163" s="22">
        <v>2940</v>
      </c>
      <c r="H163" s="152">
        <f t="shared" si="28"/>
        <v>58.879133555498598</v>
      </c>
      <c r="I163" s="152">
        <v>0</v>
      </c>
      <c r="J163" s="150"/>
    </row>
    <row r="164" spans="1:13" x14ac:dyDescent="0.25">
      <c r="A164" s="327">
        <v>3296</v>
      </c>
      <c r="B164" s="330"/>
      <c r="C164" s="331"/>
      <c r="D164" s="141" t="s">
        <v>235</v>
      </c>
      <c r="E164" s="21">
        <v>0</v>
      </c>
      <c r="F164" s="22">
        <v>0</v>
      </c>
      <c r="G164" s="22">
        <v>1067.8399999999999</v>
      </c>
      <c r="H164" s="152">
        <v>0</v>
      </c>
      <c r="I164" s="152">
        <v>0</v>
      </c>
      <c r="J164" s="150"/>
    </row>
    <row r="165" spans="1:13" x14ac:dyDescent="0.25">
      <c r="A165" s="327">
        <v>34</v>
      </c>
      <c r="B165" s="332"/>
      <c r="C165" s="333"/>
      <c r="D165" s="141" t="s">
        <v>121</v>
      </c>
      <c r="E165" s="21">
        <v>0</v>
      </c>
      <c r="F165" s="22">
        <v>0</v>
      </c>
      <c r="G165" s="56">
        <v>609.09</v>
      </c>
      <c r="H165" s="152">
        <v>0</v>
      </c>
      <c r="I165" s="152">
        <v>0</v>
      </c>
      <c r="J165" s="150"/>
      <c r="M165" s="37"/>
    </row>
    <row r="166" spans="1:13" x14ac:dyDescent="0.25">
      <c r="A166" s="327">
        <v>3434</v>
      </c>
      <c r="B166" s="332"/>
      <c r="C166" s="333"/>
      <c r="D166" s="141" t="s">
        <v>236</v>
      </c>
      <c r="E166" s="21">
        <v>0</v>
      </c>
      <c r="F166" s="21">
        <v>0</v>
      </c>
      <c r="G166" s="21">
        <v>609.09</v>
      </c>
      <c r="H166" s="152">
        <v>0</v>
      </c>
      <c r="I166" s="152">
        <v>0</v>
      </c>
      <c r="J166" s="150"/>
    </row>
    <row r="167" spans="1:13" ht="15" customHeight="1" x14ac:dyDescent="0.25">
      <c r="A167" s="318" t="s">
        <v>62</v>
      </c>
      <c r="B167" s="319"/>
      <c r="C167" s="320"/>
      <c r="D167" s="136" t="s">
        <v>63</v>
      </c>
      <c r="E167" s="30">
        <f>E168</f>
        <v>1828.2900000000002</v>
      </c>
      <c r="F167" s="30">
        <v>2700</v>
      </c>
      <c r="G167" s="30">
        <f t="shared" ref="G167:G168" si="29">G168</f>
        <v>1938.28</v>
      </c>
      <c r="H167" s="30">
        <f t="shared" si="28"/>
        <v>106.01600402561955</v>
      </c>
      <c r="I167" s="30">
        <f t="shared" si="27"/>
        <v>71.788148148148139</v>
      </c>
      <c r="J167" s="150"/>
    </row>
    <row r="168" spans="1:13" ht="15" customHeight="1" x14ac:dyDescent="0.25">
      <c r="A168" s="321" t="s">
        <v>60</v>
      </c>
      <c r="B168" s="322"/>
      <c r="C168" s="323"/>
      <c r="D168" s="16" t="s">
        <v>61</v>
      </c>
      <c r="E168" s="27">
        <f>E169</f>
        <v>1828.2900000000002</v>
      </c>
      <c r="F168" s="27">
        <v>2700</v>
      </c>
      <c r="G168" s="27">
        <f t="shared" si="29"/>
        <v>1938.28</v>
      </c>
      <c r="H168" s="27">
        <f t="shared" si="28"/>
        <v>106.01600402561955</v>
      </c>
      <c r="I168" s="27">
        <f t="shared" si="27"/>
        <v>71.788148148148139</v>
      </c>
      <c r="J168" s="150"/>
    </row>
    <row r="169" spans="1:13" x14ac:dyDescent="0.25">
      <c r="A169" s="324">
        <v>32</v>
      </c>
      <c r="B169" s="328"/>
      <c r="C169" s="329"/>
      <c r="D169" s="138" t="s">
        <v>184</v>
      </c>
      <c r="E169" s="23">
        <f>E170+E171+E172</f>
        <v>1828.2900000000002</v>
      </c>
      <c r="F169" s="22">
        <v>2700</v>
      </c>
      <c r="G169" s="22">
        <f>G170+G171+G172</f>
        <v>1938.28</v>
      </c>
      <c r="H169" s="22">
        <f t="shared" si="28"/>
        <v>106.01600402561955</v>
      </c>
      <c r="I169" s="22">
        <f t="shared" si="27"/>
        <v>71.788148148148139</v>
      </c>
      <c r="J169" s="150"/>
    </row>
    <row r="170" spans="1:13" x14ac:dyDescent="0.25">
      <c r="A170" s="327">
        <v>3211</v>
      </c>
      <c r="B170" s="332"/>
      <c r="C170" s="333"/>
      <c r="D170" s="141" t="s">
        <v>196</v>
      </c>
      <c r="E170" s="21">
        <v>639.85</v>
      </c>
      <c r="F170" s="22">
        <v>0</v>
      </c>
      <c r="G170" s="22">
        <v>92.37</v>
      </c>
      <c r="H170" s="22">
        <f t="shared" si="28"/>
        <v>14.436195983433617</v>
      </c>
      <c r="I170" s="22">
        <v>0</v>
      </c>
      <c r="J170" s="150"/>
    </row>
    <row r="171" spans="1:13" ht="25.5" customHeight="1" x14ac:dyDescent="0.25">
      <c r="A171" s="131">
        <v>3291</v>
      </c>
      <c r="B171" s="140"/>
      <c r="C171" s="141"/>
      <c r="D171" s="141" t="s">
        <v>237</v>
      </c>
      <c r="E171" s="21">
        <v>121.31</v>
      </c>
      <c r="F171" s="22">
        <v>600</v>
      </c>
      <c r="G171" s="22">
        <v>625.82000000000005</v>
      </c>
      <c r="H171" s="22">
        <f t="shared" si="28"/>
        <v>515.88492292473825</v>
      </c>
      <c r="I171" s="22">
        <f t="shared" si="27"/>
        <v>104.30333333333334</v>
      </c>
      <c r="J171" s="150"/>
    </row>
    <row r="172" spans="1:13" ht="15" customHeight="1" x14ac:dyDescent="0.25">
      <c r="A172" s="131">
        <v>3299</v>
      </c>
      <c r="B172" s="140"/>
      <c r="C172" s="141"/>
      <c r="D172" s="141" t="s">
        <v>216</v>
      </c>
      <c r="E172" s="21">
        <v>1067.1300000000001</v>
      </c>
      <c r="F172" s="22">
        <v>1400</v>
      </c>
      <c r="G172" s="22">
        <v>1220.0899999999999</v>
      </c>
      <c r="H172" s="22">
        <f t="shared" si="28"/>
        <v>114.33377376701995</v>
      </c>
      <c r="I172" s="22">
        <f t="shared" si="27"/>
        <v>87.14928571428571</v>
      </c>
      <c r="J172" s="150"/>
    </row>
    <row r="173" spans="1:13" x14ac:dyDescent="0.25">
      <c r="A173" s="318" t="s">
        <v>136</v>
      </c>
      <c r="B173" s="319"/>
      <c r="C173" s="320"/>
      <c r="D173" s="136" t="s">
        <v>64</v>
      </c>
      <c r="E173" s="30">
        <f>E174</f>
        <v>9366.5</v>
      </c>
      <c r="F173" s="30">
        <v>12000</v>
      </c>
      <c r="G173" s="30">
        <f t="shared" ref="G173" si="30">G174</f>
        <v>13891</v>
      </c>
      <c r="H173" s="30">
        <f t="shared" si="28"/>
        <v>148.30512998451931</v>
      </c>
      <c r="I173" s="30">
        <f t="shared" si="27"/>
        <v>115.75833333333334</v>
      </c>
      <c r="J173" s="150"/>
    </row>
    <row r="174" spans="1:13" x14ac:dyDescent="0.25">
      <c r="A174" s="321" t="s">
        <v>65</v>
      </c>
      <c r="B174" s="322"/>
      <c r="C174" s="323"/>
      <c r="D174" s="16" t="s">
        <v>66</v>
      </c>
      <c r="E174" s="27">
        <f>E175</f>
        <v>9366.5</v>
      </c>
      <c r="F174" s="27">
        <v>12000</v>
      </c>
      <c r="G174" s="27">
        <f>G175</f>
        <v>13891</v>
      </c>
      <c r="H174" s="27">
        <f t="shared" si="28"/>
        <v>148.30512998451931</v>
      </c>
      <c r="I174" s="27">
        <f t="shared" si="27"/>
        <v>115.75833333333334</v>
      </c>
      <c r="J174" s="150"/>
    </row>
    <row r="175" spans="1:13" ht="15" customHeight="1" x14ac:dyDescent="0.25">
      <c r="A175" s="324">
        <v>32</v>
      </c>
      <c r="B175" s="325"/>
      <c r="C175" s="326"/>
      <c r="D175" s="138" t="s">
        <v>25</v>
      </c>
      <c r="E175" s="23">
        <f>E176</f>
        <v>9366.5</v>
      </c>
      <c r="F175" s="22">
        <v>12000</v>
      </c>
      <c r="G175" s="56">
        <f>G176</f>
        <v>13891</v>
      </c>
      <c r="H175" s="56">
        <f t="shared" si="28"/>
        <v>148.30512998451931</v>
      </c>
      <c r="I175" s="56">
        <f t="shared" si="27"/>
        <v>115.75833333333334</v>
      </c>
      <c r="J175" s="150"/>
    </row>
    <row r="176" spans="1:13" x14ac:dyDescent="0.25">
      <c r="A176" s="324">
        <v>3299</v>
      </c>
      <c r="B176" s="325"/>
      <c r="C176" s="326"/>
      <c r="D176" s="138" t="s">
        <v>216</v>
      </c>
      <c r="E176" s="21">
        <v>9366.5</v>
      </c>
      <c r="F176" s="21">
        <v>0</v>
      </c>
      <c r="G176" s="21">
        <v>13891</v>
      </c>
      <c r="H176" s="21">
        <f t="shared" si="28"/>
        <v>148.30512998451931</v>
      </c>
      <c r="I176" s="21">
        <v>0</v>
      </c>
      <c r="J176" s="150"/>
    </row>
    <row r="177" spans="1:10" ht="15" customHeight="1" x14ac:dyDescent="0.25">
      <c r="A177" s="318" t="s">
        <v>135</v>
      </c>
      <c r="B177" s="319"/>
      <c r="C177" s="320"/>
      <c r="D177" s="136" t="s">
        <v>67</v>
      </c>
      <c r="E177" s="30">
        <f>E178+E181</f>
        <v>3869</v>
      </c>
      <c r="F177" s="30">
        <v>4000</v>
      </c>
      <c r="G177" s="30">
        <f t="shared" ref="G177" si="31">G178+G181</f>
        <v>3785</v>
      </c>
      <c r="H177" s="30">
        <v>0</v>
      </c>
      <c r="I177" s="30">
        <f t="shared" si="27"/>
        <v>94.625</v>
      </c>
      <c r="J177" s="150"/>
    </row>
    <row r="178" spans="1:10" ht="15" customHeight="1" x14ac:dyDescent="0.25">
      <c r="A178" s="321" t="s">
        <v>65</v>
      </c>
      <c r="B178" s="322"/>
      <c r="C178" s="323"/>
      <c r="D178" s="16" t="s">
        <v>66</v>
      </c>
      <c r="E178" s="27">
        <v>3869</v>
      </c>
      <c r="F178" s="27">
        <v>4000</v>
      </c>
      <c r="G178" s="27">
        <f t="shared" ref="G178" si="32">G179</f>
        <v>3785</v>
      </c>
      <c r="H178" s="27">
        <v>0</v>
      </c>
      <c r="I178" s="27">
        <f t="shared" si="27"/>
        <v>94.625</v>
      </c>
      <c r="J178" s="150"/>
    </row>
    <row r="179" spans="1:10" x14ac:dyDescent="0.25">
      <c r="A179" s="324">
        <v>32</v>
      </c>
      <c r="B179" s="325"/>
      <c r="C179" s="326"/>
      <c r="D179" s="138" t="s">
        <v>25</v>
      </c>
      <c r="E179" s="21">
        <v>0</v>
      </c>
      <c r="F179" s="22">
        <v>4000</v>
      </c>
      <c r="G179" s="56">
        <f>G180</f>
        <v>3785</v>
      </c>
      <c r="H179" s="56">
        <v>0</v>
      </c>
      <c r="I179" s="56">
        <f t="shared" si="27"/>
        <v>94.625</v>
      </c>
      <c r="J179" s="150"/>
    </row>
    <row r="180" spans="1:10" x14ac:dyDescent="0.25">
      <c r="A180" s="324">
        <v>3299</v>
      </c>
      <c r="B180" s="325"/>
      <c r="C180" s="326"/>
      <c r="D180" s="138" t="s">
        <v>216</v>
      </c>
      <c r="E180" s="21">
        <v>3869</v>
      </c>
      <c r="F180" s="21">
        <v>0</v>
      </c>
      <c r="G180" s="21">
        <v>3785</v>
      </c>
      <c r="H180" s="21">
        <v>0</v>
      </c>
      <c r="I180" s="21">
        <v>0</v>
      </c>
      <c r="J180" s="150"/>
    </row>
    <row r="181" spans="1:10" x14ac:dyDescent="0.25">
      <c r="A181" s="321" t="s">
        <v>51</v>
      </c>
      <c r="B181" s="322"/>
      <c r="C181" s="323"/>
      <c r="D181" s="16" t="s">
        <v>68</v>
      </c>
      <c r="E181" s="27">
        <f>E182</f>
        <v>0</v>
      </c>
      <c r="F181" s="27">
        <v>0</v>
      </c>
      <c r="G181" s="27">
        <f t="shared" ref="G181" si="33">G182</f>
        <v>0</v>
      </c>
      <c r="H181" s="27">
        <v>0</v>
      </c>
      <c r="I181" s="27">
        <v>0</v>
      </c>
      <c r="J181" s="150"/>
    </row>
    <row r="182" spans="1:10" x14ac:dyDescent="0.25">
      <c r="A182" s="324">
        <v>32</v>
      </c>
      <c r="B182" s="325"/>
      <c r="C182" s="326"/>
      <c r="D182" s="138" t="s">
        <v>25</v>
      </c>
      <c r="E182" s="21">
        <v>0</v>
      </c>
      <c r="F182" s="22">
        <v>0</v>
      </c>
      <c r="G182" s="22">
        <v>0</v>
      </c>
      <c r="H182" s="22">
        <v>0</v>
      </c>
      <c r="I182" s="22">
        <v>0</v>
      </c>
      <c r="J182" s="150"/>
    </row>
    <row r="183" spans="1:10" x14ac:dyDescent="0.25">
      <c r="A183" s="318" t="s">
        <v>72</v>
      </c>
      <c r="B183" s="319"/>
      <c r="C183" s="320"/>
      <c r="D183" s="136" t="s">
        <v>69</v>
      </c>
      <c r="E183" s="30">
        <f>E184+E191+E197+E201</f>
        <v>14837.34</v>
      </c>
      <c r="F183" s="30">
        <v>15483.29</v>
      </c>
      <c r="G183" s="30">
        <f>G184+G191+G197+G201</f>
        <v>18520.882000000001</v>
      </c>
      <c r="H183" s="30">
        <f t="shared" si="28"/>
        <v>124.82616156265208</v>
      </c>
      <c r="I183" s="30">
        <f t="shared" si="27"/>
        <v>119.61851776980214</v>
      </c>
      <c r="J183" s="150"/>
    </row>
    <row r="184" spans="1:10" x14ac:dyDescent="0.25">
      <c r="A184" s="321" t="s">
        <v>49</v>
      </c>
      <c r="B184" s="334"/>
      <c r="C184" s="335"/>
      <c r="D184" s="16" t="s">
        <v>50</v>
      </c>
      <c r="E184" s="27">
        <f>E185</f>
        <v>3035.99</v>
      </c>
      <c r="F184" s="27">
        <v>6500</v>
      </c>
      <c r="G184" s="27">
        <f t="shared" ref="G184" si="34">G185</f>
        <v>3587.1019999999999</v>
      </c>
      <c r="H184" s="27">
        <f t="shared" si="28"/>
        <v>118.15262896122847</v>
      </c>
      <c r="I184" s="27">
        <f t="shared" si="27"/>
        <v>55.186184615384612</v>
      </c>
      <c r="J184" s="150"/>
    </row>
    <row r="185" spans="1:10" ht="15" customHeight="1" x14ac:dyDescent="0.25">
      <c r="A185" s="324">
        <v>42</v>
      </c>
      <c r="B185" s="325"/>
      <c r="C185" s="326"/>
      <c r="D185" s="138" t="s">
        <v>183</v>
      </c>
      <c r="E185" s="23">
        <f>E189+E190</f>
        <v>3035.99</v>
      </c>
      <c r="F185" s="22">
        <v>6500</v>
      </c>
      <c r="G185" s="56">
        <f>G186+G187+G188+G189+G190</f>
        <v>3587.1019999999999</v>
      </c>
      <c r="H185" s="56">
        <f t="shared" si="28"/>
        <v>118.15262896122847</v>
      </c>
      <c r="I185" s="56">
        <f t="shared" si="27"/>
        <v>55.186184615384612</v>
      </c>
      <c r="J185" s="150"/>
    </row>
    <row r="186" spans="1:10" x14ac:dyDescent="0.25">
      <c r="A186" s="327">
        <v>4221</v>
      </c>
      <c r="B186" s="325"/>
      <c r="C186" s="326"/>
      <c r="D186" s="141" t="s">
        <v>226</v>
      </c>
      <c r="E186" s="21">
        <v>0</v>
      </c>
      <c r="F186" s="22">
        <v>0</v>
      </c>
      <c r="G186" s="22">
        <v>1747.98</v>
      </c>
      <c r="H186" s="22">
        <v>0</v>
      </c>
      <c r="I186" s="22">
        <v>0</v>
      </c>
      <c r="J186" s="150"/>
    </row>
    <row r="187" spans="1:10" x14ac:dyDescent="0.25">
      <c r="A187" s="327">
        <v>4222</v>
      </c>
      <c r="B187" s="325"/>
      <c r="C187" s="326"/>
      <c r="D187" s="141" t="s">
        <v>238</v>
      </c>
      <c r="E187" s="21">
        <v>0</v>
      </c>
      <c r="F187" s="22">
        <v>0</v>
      </c>
      <c r="G187" s="22">
        <v>509.2</v>
      </c>
      <c r="H187" s="22">
        <v>0</v>
      </c>
      <c r="I187" s="22">
        <v>0</v>
      </c>
      <c r="J187" s="150"/>
    </row>
    <row r="188" spans="1:10" x14ac:dyDescent="0.25">
      <c r="A188" s="327">
        <v>4223</v>
      </c>
      <c r="B188" s="325"/>
      <c r="C188" s="326"/>
      <c r="D188" s="141" t="s">
        <v>227</v>
      </c>
      <c r="E188" s="21">
        <v>0</v>
      </c>
      <c r="F188" s="22">
        <v>0</v>
      </c>
      <c r="G188" s="22">
        <v>637.50199999999995</v>
      </c>
      <c r="H188" s="22">
        <v>0</v>
      </c>
      <c r="I188" s="22">
        <v>0</v>
      </c>
      <c r="J188" s="150"/>
    </row>
    <row r="189" spans="1:10" x14ac:dyDescent="0.25">
      <c r="A189" s="327">
        <v>4227</v>
      </c>
      <c r="B189" s="325"/>
      <c r="C189" s="326"/>
      <c r="D189" s="141" t="s">
        <v>239</v>
      </c>
      <c r="E189" s="21">
        <v>1238.99</v>
      </c>
      <c r="F189" s="22">
        <v>0</v>
      </c>
      <c r="G189" s="22">
        <v>0</v>
      </c>
      <c r="H189" s="22">
        <v>0</v>
      </c>
      <c r="I189" s="22">
        <v>0</v>
      </c>
      <c r="J189" s="150"/>
    </row>
    <row r="190" spans="1:10" ht="15" customHeight="1" x14ac:dyDescent="0.25">
      <c r="A190" s="327">
        <v>4241</v>
      </c>
      <c r="B190" s="325"/>
      <c r="C190" s="326"/>
      <c r="D190" s="141" t="s">
        <v>240</v>
      </c>
      <c r="E190" s="21">
        <v>1797</v>
      </c>
      <c r="F190" s="22">
        <v>0</v>
      </c>
      <c r="G190" s="22">
        <v>692.42</v>
      </c>
      <c r="H190" s="22">
        <v>0</v>
      </c>
      <c r="I190" s="22">
        <v>0</v>
      </c>
      <c r="J190" s="150"/>
    </row>
    <row r="191" spans="1:10" x14ac:dyDescent="0.25">
      <c r="A191" s="321" t="s">
        <v>85</v>
      </c>
      <c r="B191" s="334"/>
      <c r="C191" s="335"/>
      <c r="D191" s="16" t="s">
        <v>68</v>
      </c>
      <c r="E191" s="27">
        <v>10961.67</v>
      </c>
      <c r="F191" s="27">
        <v>6000</v>
      </c>
      <c r="G191" s="27">
        <f t="shared" ref="G191" si="35">G192</f>
        <v>11950.490000000002</v>
      </c>
      <c r="H191" s="27">
        <v>0</v>
      </c>
      <c r="I191" s="27">
        <f t="shared" si="27"/>
        <v>199.17483333333337</v>
      </c>
      <c r="J191" s="150"/>
    </row>
    <row r="192" spans="1:10" x14ac:dyDescent="0.25">
      <c r="A192" s="324">
        <v>42</v>
      </c>
      <c r="B192" s="325"/>
      <c r="C192" s="326"/>
      <c r="D192" s="138" t="s">
        <v>183</v>
      </c>
      <c r="E192" s="21">
        <f>E194+E195+E196</f>
        <v>10961.67</v>
      </c>
      <c r="F192" s="22">
        <v>6000</v>
      </c>
      <c r="G192" s="56">
        <f>G193+G194+G195+G196</f>
        <v>11950.490000000002</v>
      </c>
      <c r="H192" s="56">
        <v>0</v>
      </c>
      <c r="I192" s="56">
        <f t="shared" si="27"/>
        <v>199.17483333333337</v>
      </c>
      <c r="J192" s="150"/>
    </row>
    <row r="193" spans="1:10" x14ac:dyDescent="0.25">
      <c r="A193" s="324">
        <v>4221</v>
      </c>
      <c r="B193" s="325"/>
      <c r="C193" s="326"/>
      <c r="D193" s="198" t="s">
        <v>226</v>
      </c>
      <c r="E193" s="21">
        <v>0</v>
      </c>
      <c r="F193" s="21">
        <v>0</v>
      </c>
      <c r="G193" s="21">
        <v>3000</v>
      </c>
      <c r="H193" s="21">
        <v>0</v>
      </c>
      <c r="I193" s="21">
        <v>0</v>
      </c>
      <c r="J193" s="150"/>
    </row>
    <row r="194" spans="1:10" x14ac:dyDescent="0.25">
      <c r="A194" s="324">
        <v>4226</v>
      </c>
      <c r="B194" s="325"/>
      <c r="C194" s="326"/>
      <c r="D194" s="138" t="s">
        <v>228</v>
      </c>
      <c r="E194" s="21">
        <v>2375</v>
      </c>
      <c r="F194" s="21">
        <v>0</v>
      </c>
      <c r="G194" s="21">
        <v>679.94</v>
      </c>
      <c r="H194" s="21">
        <v>0</v>
      </c>
      <c r="I194" s="21">
        <v>0</v>
      </c>
      <c r="J194" s="150"/>
    </row>
    <row r="195" spans="1:10" x14ac:dyDescent="0.25">
      <c r="A195" s="324">
        <v>4227</v>
      </c>
      <c r="B195" s="325"/>
      <c r="C195" s="326"/>
      <c r="D195" s="138" t="s">
        <v>239</v>
      </c>
      <c r="E195" s="21">
        <v>1534.32</v>
      </c>
      <c r="F195" s="21">
        <v>0</v>
      </c>
      <c r="G195" s="21">
        <v>768.2</v>
      </c>
      <c r="H195" s="21">
        <v>0</v>
      </c>
      <c r="I195" s="21">
        <v>0</v>
      </c>
      <c r="J195" s="150"/>
    </row>
    <row r="196" spans="1:10" ht="15" customHeight="1" x14ac:dyDescent="0.25">
      <c r="A196" s="324">
        <v>4241</v>
      </c>
      <c r="B196" s="325"/>
      <c r="C196" s="326"/>
      <c r="D196" s="138" t="s">
        <v>240</v>
      </c>
      <c r="E196" s="21">
        <v>7052.35</v>
      </c>
      <c r="F196" s="21">
        <v>0</v>
      </c>
      <c r="G196" s="21">
        <v>7502.35</v>
      </c>
      <c r="H196" s="21">
        <v>0</v>
      </c>
      <c r="I196" s="21">
        <v>0</v>
      </c>
      <c r="J196" s="150"/>
    </row>
    <row r="197" spans="1:10" x14ac:dyDescent="0.25">
      <c r="A197" s="321" t="s">
        <v>52</v>
      </c>
      <c r="B197" s="334"/>
      <c r="C197" s="335"/>
      <c r="D197" s="16" t="s">
        <v>79</v>
      </c>
      <c r="E197" s="27">
        <f>E198</f>
        <v>839.68</v>
      </c>
      <c r="F197" s="27">
        <v>2983.29</v>
      </c>
      <c r="G197" s="27">
        <f t="shared" ref="G197" si="36">G198</f>
        <v>2983.29</v>
      </c>
      <c r="H197" s="27">
        <f t="shared" si="28"/>
        <v>355.28891958841467</v>
      </c>
      <c r="I197" s="27">
        <f t="shared" si="27"/>
        <v>100</v>
      </c>
      <c r="J197" s="150"/>
    </row>
    <row r="198" spans="1:10" ht="25.5" customHeight="1" x14ac:dyDescent="0.25">
      <c r="A198" s="324">
        <v>42</v>
      </c>
      <c r="B198" s="325"/>
      <c r="C198" s="326"/>
      <c r="D198" s="138" t="s">
        <v>183</v>
      </c>
      <c r="E198" s="23">
        <f>E199</f>
        <v>839.68</v>
      </c>
      <c r="F198" s="22">
        <v>2983.29</v>
      </c>
      <c r="G198" s="56">
        <f>G199+G200</f>
        <v>2983.29</v>
      </c>
      <c r="H198" s="152">
        <f t="shared" si="28"/>
        <v>355.28891958841467</v>
      </c>
      <c r="I198" s="152">
        <f t="shared" si="27"/>
        <v>100</v>
      </c>
      <c r="J198" s="150"/>
    </row>
    <row r="199" spans="1:10" ht="15" customHeight="1" x14ac:dyDescent="0.25">
      <c r="A199" s="324">
        <v>4221</v>
      </c>
      <c r="B199" s="325"/>
      <c r="C199" s="326"/>
      <c r="D199" s="138" t="s">
        <v>226</v>
      </c>
      <c r="E199" s="21">
        <v>839.68</v>
      </c>
      <c r="F199" s="21">
        <v>0</v>
      </c>
      <c r="G199" s="21">
        <v>748</v>
      </c>
      <c r="H199" s="152">
        <f t="shared" si="28"/>
        <v>89.081554878048792</v>
      </c>
      <c r="I199" s="152">
        <v>0</v>
      </c>
      <c r="J199" s="150"/>
    </row>
    <row r="200" spans="1:10" x14ac:dyDescent="0.25">
      <c r="A200" s="324">
        <v>4226</v>
      </c>
      <c r="B200" s="325"/>
      <c r="C200" s="326"/>
      <c r="D200" s="138" t="s">
        <v>228</v>
      </c>
      <c r="E200" s="21">
        <v>0</v>
      </c>
      <c r="F200" s="21">
        <v>0</v>
      </c>
      <c r="G200" s="21">
        <v>2235.29</v>
      </c>
      <c r="H200" s="152">
        <v>0</v>
      </c>
      <c r="I200" s="152">
        <v>0</v>
      </c>
      <c r="J200" s="150"/>
    </row>
    <row r="201" spans="1:10" ht="25.5" customHeight="1" x14ac:dyDescent="0.25">
      <c r="A201" s="321" t="s">
        <v>80</v>
      </c>
      <c r="B201" s="334"/>
      <c r="C201" s="335"/>
      <c r="D201" s="16" t="s">
        <v>81</v>
      </c>
      <c r="E201" s="27">
        <f>E202</f>
        <v>0</v>
      </c>
      <c r="F201" s="27">
        <v>0</v>
      </c>
      <c r="G201" s="27">
        <f t="shared" ref="G201" si="37">G202</f>
        <v>0</v>
      </c>
      <c r="H201" s="27">
        <v>0</v>
      </c>
      <c r="I201" s="27">
        <v>0</v>
      </c>
      <c r="J201" s="150"/>
    </row>
    <row r="202" spans="1:10" ht="15" customHeight="1" x14ac:dyDescent="0.25">
      <c r="A202" s="324">
        <v>42</v>
      </c>
      <c r="B202" s="325"/>
      <c r="C202" s="326"/>
      <c r="D202" s="138" t="s">
        <v>183</v>
      </c>
      <c r="E202" s="21">
        <v>0</v>
      </c>
      <c r="F202" s="22">
        <v>0</v>
      </c>
      <c r="G202" s="22">
        <v>0</v>
      </c>
      <c r="H202" s="22">
        <v>0</v>
      </c>
      <c r="I202" s="22">
        <v>0</v>
      </c>
      <c r="J202" s="150"/>
    </row>
    <row r="203" spans="1:10" x14ac:dyDescent="0.25">
      <c r="A203" s="318" t="s">
        <v>134</v>
      </c>
      <c r="B203" s="319"/>
      <c r="C203" s="320"/>
      <c r="D203" s="136" t="s">
        <v>82</v>
      </c>
      <c r="E203" s="30">
        <f>E204</f>
        <v>4000</v>
      </c>
      <c r="F203" s="30">
        <v>5400</v>
      </c>
      <c r="G203" s="30">
        <f t="shared" ref="G203:G204" si="38">G204</f>
        <v>5400</v>
      </c>
      <c r="H203" s="30">
        <f t="shared" si="28"/>
        <v>135</v>
      </c>
      <c r="I203" s="30">
        <f t="shared" si="27"/>
        <v>100</v>
      </c>
      <c r="J203" s="150"/>
    </row>
    <row r="204" spans="1:10" x14ac:dyDescent="0.25">
      <c r="A204" s="321" t="s">
        <v>51</v>
      </c>
      <c r="B204" s="322"/>
      <c r="C204" s="323"/>
      <c r="D204" s="16" t="s">
        <v>68</v>
      </c>
      <c r="E204" s="27">
        <f>E205</f>
        <v>4000</v>
      </c>
      <c r="F204" s="27">
        <v>5400</v>
      </c>
      <c r="G204" s="27">
        <f t="shared" si="38"/>
        <v>5400</v>
      </c>
      <c r="H204" s="27">
        <f t="shared" si="28"/>
        <v>135</v>
      </c>
      <c r="I204" s="27">
        <f t="shared" si="27"/>
        <v>100</v>
      </c>
      <c r="J204" s="150"/>
    </row>
    <row r="205" spans="1:10" x14ac:dyDescent="0.25">
      <c r="A205" s="324">
        <v>32</v>
      </c>
      <c r="B205" s="325"/>
      <c r="C205" s="326"/>
      <c r="D205" s="18" t="s">
        <v>25</v>
      </c>
      <c r="E205" s="21">
        <f>E206</f>
        <v>4000</v>
      </c>
      <c r="F205" s="22">
        <v>5400</v>
      </c>
      <c r="G205" s="56">
        <v>5400</v>
      </c>
      <c r="H205" s="56">
        <f t="shared" si="28"/>
        <v>135</v>
      </c>
      <c r="I205" s="56">
        <f t="shared" si="27"/>
        <v>100</v>
      </c>
      <c r="J205" s="150"/>
    </row>
    <row r="206" spans="1:10" x14ac:dyDescent="0.25">
      <c r="A206" s="324">
        <v>3237</v>
      </c>
      <c r="B206" s="325"/>
      <c r="C206" s="326"/>
      <c r="D206" s="18" t="s">
        <v>209</v>
      </c>
      <c r="E206" s="21">
        <v>4000</v>
      </c>
      <c r="F206" s="21">
        <v>0</v>
      </c>
      <c r="G206" s="21">
        <v>5400</v>
      </c>
      <c r="H206" s="21">
        <f t="shared" si="28"/>
        <v>135</v>
      </c>
      <c r="I206" s="21">
        <v>0</v>
      </c>
      <c r="J206" s="150"/>
    </row>
    <row r="207" spans="1:10" x14ac:dyDescent="0.25">
      <c r="A207" s="318" t="s">
        <v>133</v>
      </c>
      <c r="B207" s="319"/>
      <c r="C207" s="320"/>
      <c r="D207" s="136" t="s">
        <v>83</v>
      </c>
      <c r="E207" s="30">
        <f>E208</f>
        <v>27625.940000000002</v>
      </c>
      <c r="F207" s="30">
        <v>186000</v>
      </c>
      <c r="G207" s="30">
        <f t="shared" ref="G207:G208" si="39">G208</f>
        <v>85235.64</v>
      </c>
      <c r="H207" s="30">
        <f t="shared" si="28"/>
        <v>308.53480460755361</v>
      </c>
      <c r="I207" s="30">
        <f t="shared" si="27"/>
        <v>45.825612903225803</v>
      </c>
      <c r="J207" s="150"/>
    </row>
    <row r="208" spans="1:10" ht="15" customHeight="1" x14ac:dyDescent="0.25">
      <c r="A208" s="321" t="s">
        <v>84</v>
      </c>
      <c r="B208" s="322"/>
      <c r="C208" s="323"/>
      <c r="D208" s="16" t="s">
        <v>164</v>
      </c>
      <c r="E208" s="27">
        <f>E209</f>
        <v>27625.940000000002</v>
      </c>
      <c r="F208" s="27">
        <v>186000</v>
      </c>
      <c r="G208" s="27">
        <f t="shared" si="39"/>
        <v>85235.64</v>
      </c>
      <c r="H208" s="27">
        <f t="shared" si="28"/>
        <v>308.53480460755361</v>
      </c>
      <c r="I208" s="27">
        <f t="shared" si="27"/>
        <v>45.825612903225803</v>
      </c>
      <c r="J208" s="150"/>
    </row>
    <row r="209" spans="1:11" ht="15" customHeight="1" x14ac:dyDescent="0.25">
      <c r="A209" s="324">
        <v>32</v>
      </c>
      <c r="B209" s="325"/>
      <c r="C209" s="326"/>
      <c r="D209" s="18" t="s">
        <v>25</v>
      </c>
      <c r="E209" s="23">
        <f>E210+E211+E212+E213+E214</f>
        <v>27625.940000000002</v>
      </c>
      <c r="F209" s="23">
        <v>186000</v>
      </c>
      <c r="G209" s="23">
        <f t="shared" ref="G209" si="40">G210+G211+G212+G213+G214</f>
        <v>85235.64</v>
      </c>
      <c r="H209" s="56">
        <f t="shared" si="28"/>
        <v>308.53480460755361</v>
      </c>
      <c r="I209" s="56">
        <f t="shared" si="27"/>
        <v>45.825612903225803</v>
      </c>
      <c r="J209" s="150"/>
    </row>
    <row r="210" spans="1:11" ht="15" customHeight="1" x14ac:dyDescent="0.25">
      <c r="A210" s="327">
        <v>3213</v>
      </c>
      <c r="B210" s="325"/>
      <c r="C210" s="326"/>
      <c r="D210" s="18" t="s">
        <v>198</v>
      </c>
      <c r="E210" s="21">
        <v>13924.61</v>
      </c>
      <c r="F210" s="22">
        <v>0</v>
      </c>
      <c r="G210" s="22">
        <v>19481.88</v>
      </c>
      <c r="H210" s="22">
        <f t="shared" si="28"/>
        <v>139.90969944580135</v>
      </c>
      <c r="I210" s="22">
        <v>0</v>
      </c>
      <c r="J210" s="150"/>
    </row>
    <row r="211" spans="1:11" x14ac:dyDescent="0.25">
      <c r="A211" s="327">
        <v>3233</v>
      </c>
      <c r="B211" s="325"/>
      <c r="C211" s="326"/>
      <c r="D211" s="71" t="s">
        <v>205</v>
      </c>
      <c r="E211" s="21">
        <v>0</v>
      </c>
      <c r="F211" s="22">
        <v>0</v>
      </c>
      <c r="G211" s="22">
        <v>1095.01</v>
      </c>
      <c r="H211" s="22">
        <v>0</v>
      </c>
      <c r="I211" s="22">
        <v>0</v>
      </c>
      <c r="J211" s="150"/>
    </row>
    <row r="212" spans="1:11" x14ac:dyDescent="0.25">
      <c r="A212" s="327">
        <v>3241</v>
      </c>
      <c r="B212" s="325"/>
      <c r="C212" s="326"/>
      <c r="D212" s="71" t="s">
        <v>241</v>
      </c>
      <c r="E212" s="21">
        <v>0</v>
      </c>
      <c r="F212" s="22">
        <v>0</v>
      </c>
      <c r="G212" s="22">
        <v>62767.17</v>
      </c>
      <c r="H212" s="22">
        <v>0</v>
      </c>
      <c r="I212" s="22">
        <v>0</v>
      </c>
      <c r="J212" s="150"/>
    </row>
    <row r="213" spans="1:11" s="44" customFormat="1" x14ac:dyDescent="0.25">
      <c r="A213" s="327">
        <v>3237</v>
      </c>
      <c r="B213" s="325"/>
      <c r="C213" s="326"/>
      <c r="D213" s="71" t="s">
        <v>209</v>
      </c>
      <c r="E213" s="21">
        <v>995.43</v>
      </c>
      <c r="F213" s="22">
        <v>0</v>
      </c>
      <c r="G213" s="22">
        <v>1120</v>
      </c>
      <c r="H213" s="22">
        <f t="shared" si="28"/>
        <v>112.51418984760355</v>
      </c>
      <c r="I213" s="22">
        <v>0</v>
      </c>
      <c r="J213" s="150"/>
      <c r="K213"/>
    </row>
    <row r="214" spans="1:11" ht="15" customHeight="1" x14ac:dyDescent="0.25">
      <c r="A214" s="327">
        <v>3299</v>
      </c>
      <c r="B214" s="325"/>
      <c r="C214" s="326"/>
      <c r="D214" s="141" t="s">
        <v>216</v>
      </c>
      <c r="E214" s="21">
        <v>12705.9</v>
      </c>
      <c r="F214" s="22">
        <v>0</v>
      </c>
      <c r="G214" s="22">
        <v>771.58</v>
      </c>
      <c r="H214" s="22">
        <f t="shared" si="28"/>
        <v>6.0726119361871262</v>
      </c>
      <c r="I214" s="22">
        <v>0</v>
      </c>
      <c r="J214" s="150"/>
    </row>
    <row r="215" spans="1:11" ht="26.25" customHeight="1" x14ac:dyDescent="0.25">
      <c r="A215" s="318" t="s">
        <v>132</v>
      </c>
      <c r="B215" s="319"/>
      <c r="C215" s="320"/>
      <c r="D215" s="136" t="s">
        <v>87</v>
      </c>
      <c r="E215" s="30">
        <f>E216</f>
        <v>943.01</v>
      </c>
      <c r="F215" s="30">
        <v>7000</v>
      </c>
      <c r="G215" s="30">
        <f t="shared" ref="G215" si="41">G216</f>
        <v>12698.41</v>
      </c>
      <c r="H215" s="30">
        <f t="shared" si="28"/>
        <v>1346.5827509782505</v>
      </c>
      <c r="I215" s="30">
        <f t="shared" si="27"/>
        <v>181.40585714285714</v>
      </c>
      <c r="J215" s="150"/>
    </row>
    <row r="216" spans="1:11" x14ac:dyDescent="0.25">
      <c r="A216" s="321" t="s">
        <v>84</v>
      </c>
      <c r="B216" s="322"/>
      <c r="C216" s="323"/>
      <c r="D216" s="16" t="s">
        <v>86</v>
      </c>
      <c r="E216" s="27">
        <f>E219</f>
        <v>943.01</v>
      </c>
      <c r="F216" s="27">
        <v>7000</v>
      </c>
      <c r="G216" s="27">
        <f>G217+G219</f>
        <v>12698.41</v>
      </c>
      <c r="H216" s="27">
        <f t="shared" si="28"/>
        <v>1346.5827509782505</v>
      </c>
      <c r="I216" s="27">
        <f t="shared" si="27"/>
        <v>181.40585714285714</v>
      </c>
      <c r="J216" s="150"/>
    </row>
    <row r="217" spans="1:11" s="44" customFormat="1" x14ac:dyDescent="0.25">
      <c r="A217" s="324">
        <v>31</v>
      </c>
      <c r="B217" s="328"/>
      <c r="C217" s="329"/>
      <c r="D217" s="198" t="s">
        <v>16</v>
      </c>
      <c r="E217" s="208">
        <v>0</v>
      </c>
      <c r="F217" s="208">
        <v>0</v>
      </c>
      <c r="G217" s="72">
        <v>4000</v>
      </c>
      <c r="H217" s="208">
        <v>0</v>
      </c>
      <c r="I217" s="208">
        <v>0</v>
      </c>
      <c r="J217" s="157"/>
    </row>
    <row r="218" spans="1:11" x14ac:dyDescent="0.25">
      <c r="A218" s="132">
        <v>3121</v>
      </c>
      <c r="B218" s="155"/>
      <c r="C218" s="156"/>
      <c r="D218" s="18" t="s">
        <v>221</v>
      </c>
      <c r="E218" s="73">
        <v>0</v>
      </c>
      <c r="F218" s="73">
        <v>0</v>
      </c>
      <c r="G218" s="73">
        <v>4000</v>
      </c>
      <c r="H218" s="152">
        <v>0</v>
      </c>
      <c r="I218" s="152">
        <v>0</v>
      </c>
      <c r="J218" s="157"/>
      <c r="K218" s="44"/>
    </row>
    <row r="219" spans="1:11" ht="15" customHeight="1" x14ac:dyDescent="0.25">
      <c r="A219" s="324">
        <v>32</v>
      </c>
      <c r="B219" s="325"/>
      <c r="C219" s="326"/>
      <c r="D219" s="18" t="s">
        <v>25</v>
      </c>
      <c r="E219" s="23">
        <f>E220</f>
        <v>943.01</v>
      </c>
      <c r="F219" s="22">
        <v>7000</v>
      </c>
      <c r="G219" s="56">
        <f>G220+G221+G222</f>
        <v>8698.41</v>
      </c>
      <c r="H219" s="152">
        <f t="shared" si="28"/>
        <v>922.40909428319958</v>
      </c>
      <c r="I219" s="152">
        <f t="shared" si="27"/>
        <v>124.26299999999999</v>
      </c>
      <c r="J219" s="150"/>
    </row>
    <row r="220" spans="1:11" ht="15" customHeight="1" x14ac:dyDescent="0.25">
      <c r="A220" s="324">
        <v>3211</v>
      </c>
      <c r="B220" s="325"/>
      <c r="C220" s="326"/>
      <c r="D220" s="18" t="s">
        <v>196</v>
      </c>
      <c r="E220" s="21">
        <v>943.01</v>
      </c>
      <c r="F220" s="21">
        <v>0</v>
      </c>
      <c r="G220" s="21">
        <v>2477.7800000000002</v>
      </c>
      <c r="H220" s="152">
        <f t="shared" si="28"/>
        <v>262.75225077146587</v>
      </c>
      <c r="I220" s="152">
        <v>0</v>
      </c>
      <c r="J220" s="150"/>
    </row>
    <row r="221" spans="1:11" ht="15" customHeight="1" x14ac:dyDescent="0.25">
      <c r="A221" s="324">
        <v>3232</v>
      </c>
      <c r="B221" s="325"/>
      <c r="C221" s="326"/>
      <c r="D221" s="18" t="s">
        <v>233</v>
      </c>
      <c r="E221" s="21">
        <v>0</v>
      </c>
      <c r="F221" s="21">
        <v>0</v>
      </c>
      <c r="G221" s="21">
        <v>6020.63</v>
      </c>
      <c r="H221" s="152">
        <v>0</v>
      </c>
      <c r="I221" s="192">
        <v>0</v>
      </c>
      <c r="J221" s="150"/>
    </row>
    <row r="222" spans="1:11" ht="15" customHeight="1" x14ac:dyDescent="0.25">
      <c r="A222" s="324">
        <v>3299</v>
      </c>
      <c r="B222" s="325"/>
      <c r="C222" s="326"/>
      <c r="D222" s="195" t="s">
        <v>216</v>
      </c>
      <c r="E222" s="21">
        <v>0</v>
      </c>
      <c r="F222" s="21">
        <v>0</v>
      </c>
      <c r="G222" s="21">
        <v>200</v>
      </c>
      <c r="H222" s="152">
        <v>0</v>
      </c>
      <c r="I222" s="192">
        <v>0</v>
      </c>
      <c r="J222" s="150"/>
    </row>
    <row r="223" spans="1:11" x14ac:dyDescent="0.25">
      <c r="A223" s="318" t="s">
        <v>130</v>
      </c>
      <c r="B223" s="319"/>
      <c r="C223" s="320"/>
      <c r="D223" s="136" t="s">
        <v>137</v>
      </c>
      <c r="E223" s="30">
        <f>E224</f>
        <v>470.4</v>
      </c>
      <c r="F223" s="30">
        <v>300</v>
      </c>
      <c r="G223" s="30">
        <f t="shared" ref="G223:G227" si="42">G224</f>
        <v>451.79</v>
      </c>
      <c r="H223" s="30">
        <f t="shared" si="28"/>
        <v>96.043792517006807</v>
      </c>
      <c r="I223" s="30">
        <f t="shared" ref="I223:I230" si="43">G223/F223*100</f>
        <v>150.59666666666666</v>
      </c>
      <c r="J223" s="150"/>
    </row>
    <row r="224" spans="1:11" ht="15" customHeight="1" x14ac:dyDescent="0.25">
      <c r="A224" s="321" t="s">
        <v>60</v>
      </c>
      <c r="B224" s="322"/>
      <c r="C224" s="323"/>
      <c r="D224" s="16" t="s">
        <v>61</v>
      </c>
      <c r="E224" s="27">
        <f>E225</f>
        <v>470.4</v>
      </c>
      <c r="F224" s="27">
        <v>300</v>
      </c>
      <c r="G224" s="27">
        <f t="shared" si="42"/>
        <v>451.79</v>
      </c>
      <c r="H224" s="27">
        <f t="shared" si="28"/>
        <v>96.043792517006807</v>
      </c>
      <c r="I224" s="27">
        <f t="shared" si="43"/>
        <v>150.59666666666666</v>
      </c>
      <c r="J224" s="150"/>
    </row>
    <row r="225" spans="1:10" ht="15.75" customHeight="1" x14ac:dyDescent="0.25">
      <c r="A225" s="324">
        <v>32</v>
      </c>
      <c r="B225" s="325"/>
      <c r="C225" s="326"/>
      <c r="D225" s="18" t="s">
        <v>25</v>
      </c>
      <c r="E225" s="21">
        <f>E226</f>
        <v>470.4</v>
      </c>
      <c r="F225" s="22">
        <v>300</v>
      </c>
      <c r="G225" s="56">
        <f>G226</f>
        <v>451.79</v>
      </c>
      <c r="H225" s="56">
        <f t="shared" si="28"/>
        <v>96.043792517006807</v>
      </c>
      <c r="I225" s="56">
        <f t="shared" si="43"/>
        <v>150.59666666666666</v>
      </c>
      <c r="J225" s="150"/>
    </row>
    <row r="226" spans="1:10" ht="15.75" customHeight="1" x14ac:dyDescent="0.25">
      <c r="A226" s="324">
        <v>3299</v>
      </c>
      <c r="B226" s="325"/>
      <c r="C226" s="326"/>
      <c r="D226" s="18" t="s">
        <v>216</v>
      </c>
      <c r="E226" s="21">
        <v>470.4</v>
      </c>
      <c r="F226" s="21">
        <v>0</v>
      </c>
      <c r="G226" s="21">
        <v>451.79</v>
      </c>
      <c r="H226" s="21">
        <f t="shared" si="28"/>
        <v>96.043792517006807</v>
      </c>
      <c r="I226" s="21">
        <v>0</v>
      </c>
      <c r="J226" s="150"/>
    </row>
    <row r="227" spans="1:10" ht="25.5" x14ac:dyDescent="0.25">
      <c r="A227" s="318" t="s">
        <v>144</v>
      </c>
      <c r="B227" s="319"/>
      <c r="C227" s="320"/>
      <c r="D227" s="136" t="s">
        <v>150</v>
      </c>
      <c r="E227" s="30">
        <f>E228</f>
        <v>1713.8</v>
      </c>
      <c r="F227" s="30">
        <v>1773.63</v>
      </c>
      <c r="G227" s="30">
        <f t="shared" si="42"/>
        <v>1773.63</v>
      </c>
      <c r="H227" s="30">
        <f t="shared" si="28"/>
        <v>103.49107247053333</v>
      </c>
      <c r="I227" s="30">
        <f t="shared" si="43"/>
        <v>100</v>
      </c>
      <c r="J227" s="150"/>
    </row>
    <row r="228" spans="1:10" x14ac:dyDescent="0.25">
      <c r="A228" s="321" t="s">
        <v>51</v>
      </c>
      <c r="B228" s="322"/>
      <c r="C228" s="323"/>
      <c r="D228" s="16" t="s">
        <v>68</v>
      </c>
      <c r="E228" s="27">
        <f>E230</f>
        <v>1713.8</v>
      </c>
      <c r="F228" s="27">
        <v>1773.63</v>
      </c>
      <c r="G228" s="27">
        <f>G229</f>
        <v>1773.63</v>
      </c>
      <c r="H228" s="27">
        <f t="shared" si="28"/>
        <v>103.49107247053333</v>
      </c>
      <c r="I228" s="27">
        <f t="shared" si="43"/>
        <v>100</v>
      </c>
      <c r="J228" s="150"/>
    </row>
    <row r="229" spans="1:10" x14ac:dyDescent="0.25">
      <c r="A229" s="324">
        <v>38</v>
      </c>
      <c r="B229" s="325"/>
      <c r="C229" s="326"/>
      <c r="D229" s="18" t="s">
        <v>145</v>
      </c>
      <c r="E229" s="23">
        <f>E230</f>
        <v>1713.8</v>
      </c>
      <c r="F229" s="22">
        <v>1773.63</v>
      </c>
      <c r="G229" s="56">
        <v>1773.63</v>
      </c>
      <c r="H229" s="56">
        <f t="shared" si="28"/>
        <v>103.49107247053333</v>
      </c>
      <c r="I229" s="56">
        <f t="shared" si="43"/>
        <v>100</v>
      </c>
      <c r="J229" s="150"/>
    </row>
    <row r="230" spans="1:10" x14ac:dyDescent="0.25">
      <c r="A230" s="324">
        <v>3811</v>
      </c>
      <c r="B230" s="325"/>
      <c r="C230" s="326"/>
      <c r="D230" s="18" t="s">
        <v>181</v>
      </c>
      <c r="E230" s="21">
        <v>1713.8</v>
      </c>
      <c r="F230" s="22">
        <v>1773.63</v>
      </c>
      <c r="G230" s="22">
        <v>1773.63</v>
      </c>
      <c r="H230" s="22">
        <f t="shared" ref="H230" si="44">G230/E230*100</f>
        <v>103.49107247053333</v>
      </c>
      <c r="I230" s="22">
        <f t="shared" si="43"/>
        <v>100</v>
      </c>
      <c r="J230" s="150"/>
    </row>
    <row r="231" spans="1:10" x14ac:dyDescent="0.25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</row>
    <row r="237" spans="1:10" x14ac:dyDescent="0.25">
      <c r="D237" s="57"/>
    </row>
  </sheetData>
  <mergeCells count="203">
    <mergeCell ref="A116:C116"/>
    <mergeCell ref="A90:C90"/>
    <mergeCell ref="A161:C161"/>
    <mergeCell ref="A193:C193"/>
    <mergeCell ref="A94:C94"/>
    <mergeCell ref="A79:C79"/>
    <mergeCell ref="A80:C80"/>
    <mergeCell ref="A81:C81"/>
    <mergeCell ref="A82:C82"/>
    <mergeCell ref="A142:C142"/>
    <mergeCell ref="A143:C143"/>
    <mergeCell ref="A126:C126"/>
    <mergeCell ref="A120:C120"/>
    <mergeCell ref="A121:C121"/>
    <mergeCell ref="A95:C95"/>
    <mergeCell ref="A96:C96"/>
    <mergeCell ref="A97:C97"/>
    <mergeCell ref="A98:C98"/>
    <mergeCell ref="A99:C99"/>
    <mergeCell ref="A106:C106"/>
    <mergeCell ref="A123:C123"/>
    <mergeCell ref="A107:C107"/>
    <mergeCell ref="A110:C110"/>
    <mergeCell ref="A114:C114"/>
    <mergeCell ref="A115:C115"/>
    <mergeCell ref="A1:G1"/>
    <mergeCell ref="A41:C41"/>
    <mergeCell ref="A42:C42"/>
    <mergeCell ref="A43:C43"/>
    <mergeCell ref="A45:C45"/>
    <mergeCell ref="A5:C5"/>
    <mergeCell ref="A6:C6"/>
    <mergeCell ref="A7:C7"/>
    <mergeCell ref="A13:C13"/>
    <mergeCell ref="A15:C15"/>
    <mergeCell ref="A16:C16"/>
    <mergeCell ref="A17:C17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A8:C8"/>
    <mergeCell ref="A9:C9"/>
    <mergeCell ref="A10:C10"/>
    <mergeCell ref="A11:C11"/>
    <mergeCell ref="A12:C12"/>
    <mergeCell ref="A19:C19"/>
    <mergeCell ref="A20:C20"/>
    <mergeCell ref="A21:C21"/>
    <mergeCell ref="A27:C27"/>
    <mergeCell ref="A102:C102"/>
    <mergeCell ref="A103:C103"/>
    <mergeCell ref="A127:C127"/>
    <mergeCell ref="A128:C128"/>
    <mergeCell ref="A122:C122"/>
    <mergeCell ref="A66:C66"/>
    <mergeCell ref="A62:C62"/>
    <mergeCell ref="A104:C104"/>
    <mergeCell ref="A18:C18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7:C47"/>
    <mergeCell ref="A48:C48"/>
    <mergeCell ref="A44:C44"/>
    <mergeCell ref="A58:C58"/>
    <mergeCell ref="A117:C117"/>
    <mergeCell ref="A119:C119"/>
    <mergeCell ref="A148:C148"/>
    <mergeCell ref="A132:C132"/>
    <mergeCell ref="A133:C133"/>
    <mergeCell ref="A139:C139"/>
    <mergeCell ref="A140:C140"/>
    <mergeCell ref="A150:C150"/>
    <mergeCell ref="A151:C151"/>
    <mergeCell ref="A154:C154"/>
    <mergeCell ref="A134:C134"/>
    <mergeCell ref="A135:C135"/>
    <mergeCell ref="A136:C136"/>
    <mergeCell ref="A138:C138"/>
    <mergeCell ref="A146:C146"/>
    <mergeCell ref="A147:C147"/>
    <mergeCell ref="A51:C51"/>
    <mergeCell ref="A124:C124"/>
    <mergeCell ref="A125:C125"/>
    <mergeCell ref="A129:C129"/>
    <mergeCell ref="A91:C91"/>
    <mergeCell ref="A57:C57"/>
    <mergeCell ref="A84:C84"/>
    <mergeCell ref="A85:C85"/>
    <mergeCell ref="A75:C75"/>
    <mergeCell ref="A76:C76"/>
    <mergeCell ref="A77:C77"/>
    <mergeCell ref="A83:C83"/>
    <mergeCell ref="A72:C72"/>
    <mergeCell ref="A73:C73"/>
    <mergeCell ref="A74:C74"/>
    <mergeCell ref="A71:C71"/>
    <mergeCell ref="A63:C63"/>
    <mergeCell ref="A64:C64"/>
    <mergeCell ref="A65:C65"/>
    <mergeCell ref="A59:C59"/>
    <mergeCell ref="A78:C78"/>
    <mergeCell ref="A89:C89"/>
    <mergeCell ref="A60:C60"/>
    <mergeCell ref="A61:C61"/>
    <mergeCell ref="A46:C46"/>
    <mergeCell ref="A53:C53"/>
    <mergeCell ref="A54:C54"/>
    <mergeCell ref="A55:C55"/>
    <mergeCell ref="A56:C56"/>
    <mergeCell ref="A52:C52"/>
    <mergeCell ref="A162:C162"/>
    <mergeCell ref="A167:C167"/>
    <mergeCell ref="A168:C168"/>
    <mergeCell ref="A163:C163"/>
    <mergeCell ref="A158:C158"/>
    <mergeCell ref="A152:C152"/>
    <mergeCell ref="A155:C155"/>
    <mergeCell ref="A149:C149"/>
    <mergeCell ref="A49:C49"/>
    <mergeCell ref="A50:C50"/>
    <mergeCell ref="A156:C156"/>
    <mergeCell ref="A157:C157"/>
    <mergeCell ref="A105:C105"/>
    <mergeCell ref="A87:C87"/>
    <mergeCell ref="A88:C88"/>
    <mergeCell ref="A92:C92"/>
    <mergeCell ref="A93:C93"/>
    <mergeCell ref="A101:C101"/>
    <mergeCell ref="A185:C185"/>
    <mergeCell ref="A175:C175"/>
    <mergeCell ref="A177:C177"/>
    <mergeCell ref="A197:C197"/>
    <mergeCell ref="A198:C198"/>
    <mergeCell ref="A191:C191"/>
    <mergeCell ref="A182:C182"/>
    <mergeCell ref="A183:C183"/>
    <mergeCell ref="A184:C184"/>
    <mergeCell ref="A178:C178"/>
    <mergeCell ref="A179:C179"/>
    <mergeCell ref="A181:C181"/>
    <mergeCell ref="A187:C187"/>
    <mergeCell ref="A188:C188"/>
    <mergeCell ref="A206:C206"/>
    <mergeCell ref="A186:C186"/>
    <mergeCell ref="A205:C205"/>
    <mergeCell ref="A196:C196"/>
    <mergeCell ref="A192:C192"/>
    <mergeCell ref="A164:C164"/>
    <mergeCell ref="A165:C165"/>
    <mergeCell ref="A190:C190"/>
    <mergeCell ref="A194:C194"/>
    <mergeCell ref="A195:C195"/>
    <mergeCell ref="A204:C204"/>
    <mergeCell ref="A201:C201"/>
    <mergeCell ref="A202:C202"/>
    <mergeCell ref="A203:C203"/>
    <mergeCell ref="A189:C189"/>
    <mergeCell ref="A170:C170"/>
    <mergeCell ref="A176:C176"/>
    <mergeCell ref="A180:C180"/>
    <mergeCell ref="A173:C173"/>
    <mergeCell ref="A166:C166"/>
    <mergeCell ref="A200:C200"/>
    <mergeCell ref="A199:C199"/>
    <mergeCell ref="A174:C174"/>
    <mergeCell ref="A169:C169"/>
    <mergeCell ref="A3:I3"/>
    <mergeCell ref="A215:C215"/>
    <mergeCell ref="A216:C216"/>
    <mergeCell ref="A219:C219"/>
    <mergeCell ref="A207:C207"/>
    <mergeCell ref="A208:C208"/>
    <mergeCell ref="A230:C230"/>
    <mergeCell ref="A226:C226"/>
    <mergeCell ref="A220:C220"/>
    <mergeCell ref="A227:C227"/>
    <mergeCell ref="A228:C228"/>
    <mergeCell ref="A229:C229"/>
    <mergeCell ref="A223:C223"/>
    <mergeCell ref="A224:C224"/>
    <mergeCell ref="A225:C225"/>
    <mergeCell ref="A211:C211"/>
    <mergeCell ref="A214:C214"/>
    <mergeCell ref="A210:C210"/>
    <mergeCell ref="A212:C212"/>
    <mergeCell ref="A209:C209"/>
    <mergeCell ref="A213:C213"/>
    <mergeCell ref="A217:C217"/>
    <mergeCell ref="A221:C221"/>
    <mergeCell ref="A222:C222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- izvori</vt:lpstr>
      <vt:lpstr>kontrolna tablica</vt:lpstr>
      <vt:lpstr>Rashodi prema funkcijskoj kl</vt:lpstr>
      <vt:lpstr>posebni d. 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Farkaš</cp:lastModifiedBy>
  <cp:lastPrinted>2025-03-13T08:21:30Z</cp:lastPrinted>
  <dcterms:created xsi:type="dcterms:W3CDTF">2022-08-12T12:51:27Z</dcterms:created>
  <dcterms:modified xsi:type="dcterms:W3CDTF">2025-03-21T07:32:21Z</dcterms:modified>
</cp:coreProperties>
</file>