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f- SVI DOKUMENTI\PLANOVI, IZVJEŠĆA, ŠO,  j. nabava, fiskalna PRAS-ovi\F PLANOVI po godinama i FI za ŠO\upute za izradu proračuna 2026\za ŠO 10-2025\"/>
    </mc:Choice>
  </mc:AlternateContent>
  <xr:revisionPtr revIDLastSave="0" documentId="13_ncr:1_{3066B10C-5D50-4E6B-908B-F5C4A23EE54B}" xr6:coauthVersionLast="47" xr6:coauthVersionMax="47" xr10:uidLastSave="{00000000-0000-0000-0000-000000000000}"/>
  <bookViews>
    <workbookView xWindow="1950" yWindow="1950" windowWidth="21450" windowHeight="11385" xr2:uid="{00000000-000D-0000-FFFF-FFFF00000000}"/>
  </bookViews>
  <sheets>
    <sheet name="SAŽETAK" sheetId="1" r:id="rId1"/>
    <sheet name=" Račun prihoda i rashoda" sheetId="3" r:id="rId2"/>
    <sheet name="Račun financiranja" sheetId="10" r:id="rId3"/>
    <sheet name="Prihodi i rashodi - izvori" sheetId="9" r:id="rId4"/>
    <sheet name="Rashodi prema funkcijskoj kl" sheetId="5" r:id="rId5"/>
    <sheet name="posebni dio.2. razina" sheetId="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J12" i="1"/>
  <c r="I13" i="1"/>
  <c r="J13" i="1"/>
  <c r="H13" i="1"/>
  <c r="H12" i="1" s="1"/>
  <c r="I9" i="1"/>
  <c r="J9" i="1"/>
  <c r="I10" i="1"/>
  <c r="J10" i="1"/>
  <c r="H10" i="1"/>
  <c r="H9" i="1" s="1"/>
  <c r="G6" i="8"/>
  <c r="F15" i="1"/>
  <c r="F29" i="1" s="1"/>
  <c r="G29" i="1" s="1"/>
  <c r="G30" i="1" s="1"/>
  <c r="G14" i="1"/>
  <c r="G13" i="1"/>
  <c r="G12" i="1" s="1"/>
  <c r="F12" i="1"/>
  <c r="G10" i="1"/>
  <c r="G9" i="1" s="1"/>
  <c r="F9" i="1"/>
  <c r="D26" i="3"/>
  <c r="E26" i="3"/>
  <c r="E27" i="3"/>
  <c r="F27" i="3"/>
  <c r="G27" i="3"/>
  <c r="H27" i="3"/>
  <c r="E33" i="3"/>
  <c r="F33" i="3"/>
  <c r="G33" i="3"/>
  <c r="H33" i="3"/>
  <c r="D33" i="3"/>
  <c r="F19" i="3"/>
  <c r="E12" i="3"/>
  <c r="E19" i="3"/>
  <c r="D53" i="9"/>
  <c r="F47" i="9"/>
  <c r="E47" i="9"/>
  <c r="D47" i="9"/>
  <c r="C47" i="9"/>
  <c r="B47" i="9"/>
  <c r="F40" i="9"/>
  <c r="E40" i="9"/>
  <c r="D40" i="9"/>
  <c r="C40" i="9"/>
  <c r="B40" i="9"/>
  <c r="F38" i="9"/>
  <c r="E38" i="9"/>
  <c r="D38" i="9"/>
  <c r="C38" i="9"/>
  <c r="B38" i="9"/>
  <c r="F36" i="9"/>
  <c r="E36" i="9"/>
  <c r="D36" i="9"/>
  <c r="C36" i="9"/>
  <c r="B36" i="9"/>
  <c r="E34" i="9"/>
  <c r="E33" i="9" s="1"/>
  <c r="E55" i="9" s="1"/>
  <c r="F34" i="9"/>
  <c r="F33" i="9" s="1"/>
  <c r="F55" i="9" s="1"/>
  <c r="D34" i="9"/>
  <c r="D33" i="9" s="1"/>
  <c r="D55" i="9" s="1"/>
  <c r="C34" i="9"/>
  <c r="C33" i="9" s="1"/>
  <c r="C55" i="9" s="1"/>
  <c r="B34" i="9"/>
  <c r="B33" i="9" s="1"/>
  <c r="F24" i="9"/>
  <c r="F53" i="9" s="1"/>
  <c r="E24" i="9"/>
  <c r="E53" i="9" s="1"/>
  <c r="D24" i="9"/>
  <c r="C24" i="9"/>
  <c r="C53" i="9" s="1"/>
  <c r="B24" i="9"/>
  <c r="F21" i="9"/>
  <c r="E21" i="9"/>
  <c r="D21" i="9"/>
  <c r="B21" i="9"/>
  <c r="F17" i="9"/>
  <c r="E17" i="9"/>
  <c r="D17" i="9"/>
  <c r="C17" i="9"/>
  <c r="B17" i="9"/>
  <c r="F15" i="9"/>
  <c r="E15" i="9"/>
  <c r="D15" i="9"/>
  <c r="C15" i="9"/>
  <c r="B15" i="9"/>
  <c r="F13" i="9"/>
  <c r="E13" i="9"/>
  <c r="D13" i="9"/>
  <c r="C13" i="9"/>
  <c r="C10" i="9" s="1"/>
  <c r="C52" i="9" s="1"/>
  <c r="C54" i="9" s="1"/>
  <c r="C56" i="9" s="1"/>
  <c r="B13" i="9"/>
  <c r="B10" i="9" s="1"/>
  <c r="E11" i="9"/>
  <c r="E10" i="9" s="1"/>
  <c r="E52" i="9" s="1"/>
  <c r="E54" i="9" s="1"/>
  <c r="D11" i="9"/>
  <c r="D10" i="9" s="1"/>
  <c r="D52" i="9" s="1"/>
  <c r="D54" i="9" s="1"/>
  <c r="F11" i="9"/>
  <c r="F10" i="9" s="1"/>
  <c r="F52" i="9" s="1"/>
  <c r="C11" i="9"/>
  <c r="B11" i="9"/>
  <c r="E56" i="9" l="1"/>
  <c r="D56" i="9"/>
  <c r="G15" i="1"/>
  <c r="H15" i="1"/>
  <c r="F54" i="9"/>
  <c r="F56" i="9" s="1"/>
  <c r="F12" i="5" l="1"/>
  <c r="F11" i="5" s="1"/>
  <c r="E12" i="5"/>
  <c r="E11" i="5" s="1"/>
  <c r="D12" i="5"/>
  <c r="D11" i="5" s="1"/>
  <c r="C12" i="5"/>
  <c r="C11" i="5" s="1"/>
  <c r="B12" i="5"/>
  <c r="B11" i="5" s="1"/>
  <c r="H124" i="8"/>
  <c r="I124" i="8"/>
  <c r="H125" i="8"/>
  <c r="I125" i="8"/>
  <c r="H32" i="8"/>
  <c r="H31" i="8" s="1"/>
  <c r="H26" i="8" s="1"/>
  <c r="H25" i="8" s="1"/>
  <c r="I32" i="8"/>
  <c r="I31" i="8"/>
  <c r="I26" i="8" s="1"/>
  <c r="I25" i="8" s="1"/>
  <c r="G26" i="8"/>
  <c r="G25" i="8" s="1"/>
  <c r="F25" i="8"/>
  <c r="F19" i="8"/>
  <c r="F18" i="8" s="1"/>
  <c r="G19" i="8"/>
  <c r="H19" i="8"/>
  <c r="I19" i="8"/>
  <c r="F20" i="8"/>
  <c r="G20" i="8"/>
  <c r="H20" i="8"/>
  <c r="I20" i="8"/>
  <c r="F21" i="8"/>
  <c r="G21" i="8"/>
  <c r="H21" i="8"/>
  <c r="I21" i="8"/>
  <c r="F22" i="8"/>
  <c r="G22" i="8"/>
  <c r="H22" i="8"/>
  <c r="I22" i="8"/>
  <c r="E24" i="8"/>
  <c r="F24" i="8"/>
  <c r="F32" i="8"/>
  <c r="F31" i="8" s="1"/>
  <c r="F26" i="8" s="1"/>
  <c r="F27" i="8"/>
  <c r="F28" i="8"/>
  <c r="H27" i="8"/>
  <c r="I27" i="8"/>
  <c r="H28" i="8"/>
  <c r="I28" i="8"/>
  <c r="G45" i="8"/>
  <c r="H45" i="8"/>
  <c r="I45" i="8"/>
  <c r="F64" i="8"/>
  <c r="F63" i="8" s="1"/>
  <c r="F62" i="8" s="1"/>
  <c r="F37" i="8" s="1"/>
  <c r="G64" i="8"/>
  <c r="G63" i="8" s="1"/>
  <c r="H64" i="8"/>
  <c r="H63" i="8" s="1"/>
  <c r="I64" i="8"/>
  <c r="I63" i="8" s="1"/>
  <c r="I62" i="8" s="1"/>
  <c r="H39" i="8"/>
  <c r="I39" i="8"/>
  <c r="I38" i="8" s="1"/>
  <c r="H40" i="8"/>
  <c r="I40" i="8"/>
  <c r="E46" i="8"/>
  <c r="E45" i="8" s="1"/>
  <c r="F46" i="8"/>
  <c r="F45" i="8" s="1"/>
  <c r="G46" i="8"/>
  <c r="H46" i="8"/>
  <c r="I46" i="8"/>
  <c r="F43" i="8"/>
  <c r="F42" i="8" s="1"/>
  <c r="G43" i="8"/>
  <c r="G42" i="8" s="1"/>
  <c r="H43" i="8"/>
  <c r="H42" i="8" s="1"/>
  <c r="I43" i="8"/>
  <c r="I42" i="8" s="1"/>
  <c r="F60" i="8"/>
  <c r="F59" i="8" s="1"/>
  <c r="F58" i="8" s="1"/>
  <c r="G60" i="8"/>
  <c r="G59" i="8" s="1"/>
  <c r="G58" i="8" s="1"/>
  <c r="H60" i="8"/>
  <c r="H59" i="8" s="1"/>
  <c r="H58" i="8" s="1"/>
  <c r="I60" i="8"/>
  <c r="I59" i="8" s="1"/>
  <c r="I58" i="8" s="1"/>
  <c r="F55" i="8"/>
  <c r="G55" i="8"/>
  <c r="F56" i="8"/>
  <c r="G56" i="8"/>
  <c r="H56" i="8"/>
  <c r="H55" i="8" s="1"/>
  <c r="I56" i="8"/>
  <c r="I55" i="8" s="1"/>
  <c r="E56" i="8"/>
  <c r="E55" i="8" s="1"/>
  <c r="E60" i="8"/>
  <c r="E59" i="8" s="1"/>
  <c r="E58" i="8" s="1"/>
  <c r="H67" i="8"/>
  <c r="H66" i="8" s="1"/>
  <c r="I67" i="8"/>
  <c r="I66" i="8" s="1"/>
  <c r="F128" i="8"/>
  <c r="F127" i="8" s="1"/>
  <c r="F125" i="8"/>
  <c r="F124" i="8" s="1"/>
  <c r="F102" i="8"/>
  <c r="F101" i="8" s="1"/>
  <c r="F96" i="8"/>
  <c r="F95" i="8" s="1"/>
  <c r="F99" i="8"/>
  <c r="F98" i="8" s="1"/>
  <c r="F111" i="8"/>
  <c r="H96" i="8"/>
  <c r="I96" i="8"/>
  <c r="I98" i="8"/>
  <c r="H99" i="8"/>
  <c r="H98" i="8" s="1"/>
  <c r="I99" i="8"/>
  <c r="H102" i="8"/>
  <c r="H101" i="8" s="1"/>
  <c r="I102" i="8"/>
  <c r="I101" i="8" s="1"/>
  <c r="E128" i="8"/>
  <c r="F88" i="8"/>
  <c r="H76" i="8"/>
  <c r="I76" i="8"/>
  <c r="H78" i="8"/>
  <c r="I78" i="8"/>
  <c r="F81" i="8"/>
  <c r="F76" i="8"/>
  <c r="F73" i="8"/>
  <c r="G73" i="8"/>
  <c r="H73" i="8"/>
  <c r="I73" i="8"/>
  <c r="F78" i="8"/>
  <c r="G78" i="8"/>
  <c r="H81" i="8"/>
  <c r="I81" i="8"/>
  <c r="H83" i="8"/>
  <c r="I83" i="8"/>
  <c r="F91" i="8"/>
  <c r="G91" i="8"/>
  <c r="H91" i="8"/>
  <c r="H85" i="8" s="1"/>
  <c r="I91" i="8"/>
  <c r="I85" i="8" s="1"/>
  <c r="E91" i="8"/>
  <c r="F105" i="8"/>
  <c r="G105" i="8"/>
  <c r="H105" i="8"/>
  <c r="I105" i="8"/>
  <c r="F107" i="8"/>
  <c r="G107" i="8"/>
  <c r="H107" i="8"/>
  <c r="I107" i="8"/>
  <c r="F109" i="8"/>
  <c r="G109" i="8"/>
  <c r="H109" i="8"/>
  <c r="I109" i="8"/>
  <c r="F114" i="8"/>
  <c r="F113" i="8" s="1"/>
  <c r="G114" i="8"/>
  <c r="G113" i="8" s="1"/>
  <c r="H114" i="8"/>
  <c r="H113" i="8" s="1"/>
  <c r="I114" i="8"/>
  <c r="I113" i="8" s="1"/>
  <c r="H117" i="8"/>
  <c r="H116" i="8" s="1"/>
  <c r="I117" i="8"/>
  <c r="I116" i="8" s="1"/>
  <c r="G117" i="8"/>
  <c r="G116" i="8" s="1"/>
  <c r="F117" i="8"/>
  <c r="F116" i="8" s="1"/>
  <c r="F121" i="8"/>
  <c r="F120" i="8" s="1"/>
  <c r="G121" i="8"/>
  <c r="G120" i="8" s="1"/>
  <c r="H121" i="8"/>
  <c r="H120" i="8" s="1"/>
  <c r="I121" i="8"/>
  <c r="I120" i="8" s="1"/>
  <c r="E121" i="8"/>
  <c r="H128" i="8"/>
  <c r="H127" i="8" s="1"/>
  <c r="I128" i="8"/>
  <c r="I127" i="8" s="1"/>
  <c r="H6" i="8"/>
  <c r="H62" i="8" l="1"/>
  <c r="I37" i="8"/>
  <c r="I24" i="8" s="1"/>
  <c r="H38" i="8"/>
  <c r="H37" i="8" s="1"/>
  <c r="H24" i="8" s="1"/>
  <c r="F38" i="8"/>
  <c r="G104" i="8"/>
  <c r="F104" i="8"/>
  <c r="F72" i="8"/>
  <c r="F71" i="8" s="1"/>
  <c r="F70" i="8" s="1"/>
  <c r="H72" i="8"/>
  <c r="F85" i="8"/>
  <c r="I104" i="8"/>
  <c r="H104" i="8"/>
  <c r="I72" i="8"/>
  <c r="I18" i="8" l="1"/>
  <c r="H18" i="8"/>
  <c r="F69" i="8"/>
  <c r="A1" i="8" l="1"/>
  <c r="A1" i="5"/>
  <c r="A1" i="9"/>
  <c r="C1" i="10"/>
  <c r="B1" i="3"/>
  <c r="H95" i="8" l="1"/>
  <c r="H71" i="8" s="1"/>
  <c r="H70" i="8" s="1"/>
  <c r="H69" i="8" s="1"/>
  <c r="H17" i="8" s="1"/>
  <c r="I95" i="8"/>
  <c r="I71" i="8" s="1"/>
  <c r="I70" i="8" s="1"/>
  <c r="I69" i="8" s="1"/>
  <c r="I17" i="8" s="1"/>
  <c r="E86" i="8"/>
  <c r="F17" i="8" l="1"/>
  <c r="I6" i="8"/>
  <c r="E6" i="8"/>
  <c r="F18" i="3"/>
  <c r="E18" i="3"/>
  <c r="E11" i="3"/>
  <c r="F6" i="8" l="1"/>
  <c r="G26" i="3" l="1"/>
  <c r="G41" i="3" s="1"/>
  <c r="H26" i="3"/>
  <c r="H41" i="3" s="1"/>
  <c r="F12" i="10"/>
  <c r="D12" i="10"/>
  <c r="H12" i="3"/>
  <c r="G53" i="8"/>
  <c r="E53" i="8"/>
  <c r="E52" i="8" s="1"/>
  <c r="G50" i="8"/>
  <c r="E102" i="8"/>
  <c r="E101" i="8" s="1"/>
  <c r="E76" i="8"/>
  <c r="E83" i="8"/>
  <c r="G83" i="8"/>
  <c r="G12" i="3" l="1"/>
  <c r="H11" i="3"/>
  <c r="H40" i="3" s="1"/>
  <c r="H42" i="3" s="1"/>
  <c r="E73" i="8"/>
  <c r="E50" i="8"/>
  <c r="E49" i="8" s="1"/>
  <c r="G52" i="8"/>
  <c r="G49" i="8"/>
  <c r="E78" i="8"/>
  <c r="G11" i="3" l="1"/>
  <c r="G40" i="3" s="1"/>
  <c r="G42" i="3" s="1"/>
  <c r="E96" i="8" l="1"/>
  <c r="E81" i="8"/>
  <c r="E72" i="8" s="1"/>
  <c r="G76" i="8" l="1"/>
  <c r="G81" i="8"/>
  <c r="G72" i="8" l="1"/>
  <c r="E28" i="8"/>
  <c r="G28" i="8" l="1"/>
  <c r="E88" i="8" l="1"/>
  <c r="E85" i="8" s="1"/>
  <c r="E32" i="8"/>
  <c r="E64" i="8"/>
  <c r="E63" i="8" s="1"/>
  <c r="G96" i="8"/>
  <c r="E105" i="8"/>
  <c r="E107" i="8"/>
  <c r="E109" i="8"/>
  <c r="E114" i="8"/>
  <c r="E117" i="8"/>
  <c r="G125" i="8"/>
  <c r="G102" i="8"/>
  <c r="G101" i="8" s="1"/>
  <c r="G99" i="8"/>
  <c r="G67" i="8"/>
  <c r="G66" i="8" s="1"/>
  <c r="G62" i="8" s="1"/>
  <c r="G40" i="8"/>
  <c r="G39" i="8" s="1"/>
  <c r="G38" i="8" s="1"/>
  <c r="G35" i="8"/>
  <c r="G34" i="8" s="1"/>
  <c r="E104" i="8" l="1"/>
  <c r="G124" i="8"/>
  <c r="G95" i="8"/>
  <c r="G98" i="8"/>
  <c r="E127" i="8" l="1"/>
  <c r="E125" i="8" l="1"/>
  <c r="E124" i="8" l="1"/>
  <c r="F12" i="3" l="1"/>
  <c r="F26" i="3"/>
  <c r="E41" i="3"/>
  <c r="F11" i="3" l="1"/>
  <c r="F41" i="3"/>
  <c r="E40" i="3"/>
  <c r="E42" i="3" s="1"/>
  <c r="F40" i="3" l="1"/>
  <c r="D27" i="3"/>
  <c r="D12" i="3" l="1"/>
  <c r="F42" i="3"/>
  <c r="D11" i="3" l="1"/>
  <c r="D41" i="3" l="1"/>
  <c r="D40" i="3"/>
  <c r="E43" i="8"/>
  <c r="E42" i="8" s="1"/>
  <c r="D42" i="3" l="1"/>
  <c r="E120" i="8"/>
  <c r="E116" i="8"/>
  <c r="E113" i="8"/>
  <c r="E99" i="8"/>
  <c r="E95" i="8"/>
  <c r="E67" i="8"/>
  <c r="E66" i="8" s="1"/>
  <c r="E40" i="8"/>
  <c r="E39" i="8" s="1"/>
  <c r="E38" i="8" s="1"/>
  <c r="E35" i="8"/>
  <c r="E34" i="8" s="1"/>
  <c r="E31" i="8"/>
  <c r="E27" i="8"/>
  <c r="E22" i="8"/>
  <c r="E21" i="8" s="1"/>
  <c r="E20" i="8" s="1"/>
  <c r="E19" i="8" s="1"/>
  <c r="E26" i="8" l="1"/>
  <c r="E25" i="8" s="1"/>
  <c r="E98" i="8"/>
  <c r="E71" i="8"/>
  <c r="E62" i="8"/>
  <c r="E37" i="8" s="1"/>
  <c r="E70" i="8" l="1"/>
  <c r="E69" i="8" l="1"/>
  <c r="E18" i="8"/>
  <c r="E17" i="8" s="1"/>
  <c r="G32" i="8" l="1"/>
  <c r="G128" i="8"/>
  <c r="G27" i="8"/>
  <c r="G127" i="8" l="1"/>
  <c r="G31" i="8"/>
  <c r="G88" i="8"/>
  <c r="G85" i="8" l="1"/>
  <c r="G71" i="8" s="1"/>
  <c r="G70" i="8" s="1"/>
  <c r="G37" i="8"/>
  <c r="G18" i="8" s="1"/>
  <c r="G69" i="8" l="1"/>
  <c r="G24" i="8" l="1"/>
  <c r="G17" i="8" l="1"/>
  <c r="I27" i="1"/>
  <c r="I34" i="1"/>
  <c r="I19" i="1"/>
  <c r="I7" i="1"/>
  <c r="E8" i="9"/>
  <c r="F27" i="1"/>
  <c r="F34" i="1"/>
  <c r="F19" i="1"/>
  <c r="F7" i="1"/>
  <c r="B8" i="9"/>
  <c r="J19" i="1"/>
  <c r="J27" i="1"/>
  <c r="J34" i="1"/>
  <c r="J7" i="1"/>
  <c r="F8" i="9"/>
  <c r="G19" i="1"/>
  <c r="C8" i="9"/>
  <c r="G27" i="1"/>
  <c r="G7" i="1"/>
  <c r="G34" i="1"/>
  <c r="D8" i="9"/>
  <c r="H27" i="1"/>
  <c r="H34" i="1"/>
  <c r="H7" i="1"/>
  <c r="H19" i="1"/>
</calcChain>
</file>

<file path=xl/sharedStrings.xml><?xml version="1.0" encoding="utf-8"?>
<sst xmlns="http://schemas.openxmlformats.org/spreadsheetml/2006/main" count="377" uniqueCount="232">
  <si>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</si>
  <si>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</si>
  <si>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</si>
  <si>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</si>
  <si>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</si>
  <si>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</si>
  <si>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</si>
  <si>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</si>
  <si>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</si>
  <si>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</si>
  <si>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</si>
  <si>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</si>
  <si>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</si>
  <si>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</si>
  <si>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</si>
  <si>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</si>
  <si>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</si>
  <si>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</si>
  <si>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</si>
  <si>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II. POSEBNI DIO</t>
  </si>
  <si>
    <t>I. OPĆI DIO</t>
  </si>
  <si>
    <t xml:space="preserve">Naziv </t>
  </si>
  <si>
    <t>Materijalni rashodi</t>
  </si>
  <si>
    <t>NAZIV PROGRAMA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</si>
  <si>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</si>
  <si>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</si>
  <si>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</si>
  <si>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</si>
  <si>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09 Obrazovanje</t>
  </si>
  <si>
    <t>092 Srednjoškolsko obrazovanje</t>
  </si>
  <si>
    <t>PROGRAM</t>
  </si>
  <si>
    <t>Program 1003</t>
  </si>
  <si>
    <t>Minimalni standard u srednjem školstvu</t>
  </si>
  <si>
    <t>Aktivnost A 100001</t>
  </si>
  <si>
    <t>Izvor financiranja 4.2</t>
  </si>
  <si>
    <t>Decentralizirana sredstva -SŠ</t>
  </si>
  <si>
    <t>Aktivnost A 100002</t>
  </si>
  <si>
    <t>Tekuće investicijsko održavanje-minimalni standard</t>
  </si>
  <si>
    <t>Tekući projekt T100002</t>
  </si>
  <si>
    <t>Program  1001</t>
  </si>
  <si>
    <t>Tekući projekt T100041</t>
  </si>
  <si>
    <t>E-tehničar</t>
  </si>
  <si>
    <t>Glavni program P16</t>
  </si>
  <si>
    <t>Glavni program P64</t>
  </si>
  <si>
    <t>Programi srednjih škola izvan županijskog proračuna</t>
  </si>
  <si>
    <t>Izvor financiranja 3.4</t>
  </si>
  <si>
    <t>Vlastiti prihodi SŠ</t>
  </si>
  <si>
    <t>Izvor financiranja 5.L</t>
  </si>
  <si>
    <t>Izvor financiranja 5.Ž</t>
  </si>
  <si>
    <t>Pomoći - višak prihoda SŠ</t>
  </si>
  <si>
    <t>Administrativno, tehničko i stručno osoblje</t>
  </si>
  <si>
    <t>Izvor financiranja 1.1.</t>
  </si>
  <si>
    <t>Izvor 5.L</t>
  </si>
  <si>
    <t>Pomoći-SŠ</t>
  </si>
  <si>
    <t>Pomoći -SŠ</t>
  </si>
  <si>
    <t>Izvor financiranja 6.4</t>
  </si>
  <si>
    <t>Donacije-SŠ</t>
  </si>
  <si>
    <t>Tekući projekt T100003</t>
  </si>
  <si>
    <t>Natjecanja</t>
  </si>
  <si>
    <t>Izvanučionička nastava</t>
  </si>
  <si>
    <t>Izvor financiranja 4.M</t>
  </si>
  <si>
    <t>Prihod za posebne namjene</t>
  </si>
  <si>
    <t>Ostale izvanškolske aktivnosti</t>
  </si>
  <si>
    <t>Pomoći- SŠ</t>
  </si>
  <si>
    <t>Oprema škola</t>
  </si>
  <si>
    <t>Program 1002</t>
  </si>
  <si>
    <t>KAPITALNO ULAGANJE</t>
  </si>
  <si>
    <t>Tekući projekt T100009</t>
  </si>
  <si>
    <t>MINIMALNI STANDARD U SREDNJEM ŠKOLSTVU</t>
  </si>
  <si>
    <t>PROGRAMI SREDNJIH ŠKOLA IZVAN ŽUPANIJSKOG PRORAČUNA</t>
  </si>
  <si>
    <t>Aktivnost A 100003</t>
  </si>
  <si>
    <t>Energenti</t>
  </si>
  <si>
    <t>Izvor financiranja 1.1</t>
  </si>
  <si>
    <t>Hrvatski zavod za zapošljavanje-HZZ</t>
  </si>
  <si>
    <t>Pomoći- Višak prihoda SŠ</t>
  </si>
  <si>
    <t>Priprema učenika za Državnu maturu</t>
  </si>
  <si>
    <t>Izvor financiranja 5.S.</t>
  </si>
  <si>
    <t>Izvor financiranja 5.L.</t>
  </si>
  <si>
    <t>EU Pomoći- SŠ</t>
  </si>
  <si>
    <t>Regionalni centar kompetentnosti u strukovnom obrazovanju u strojarstvu</t>
  </si>
  <si>
    <t>Dodatna ulaganja</t>
  </si>
  <si>
    <t>Glavni program P17</t>
  </si>
  <si>
    <t>Potrebe iznad minimalnog standarda</t>
  </si>
  <si>
    <t>Program 1001</t>
  </si>
  <si>
    <t>POJAČANI STANDARD U ŠKOLSTVU</t>
  </si>
  <si>
    <t>ZBROJ UKUPNO</t>
  </si>
  <si>
    <t>SVI PROGRAMI ŠKOLE</t>
  </si>
  <si>
    <t>SVEUKUPNO</t>
  </si>
  <si>
    <t>Glavni program P52</t>
  </si>
  <si>
    <t>Projekti i programi EU</t>
  </si>
  <si>
    <t>POTICANJE KORIŠTENJA SREDSTAVA IZ EU</t>
  </si>
  <si>
    <t>Tekući projekt T100011</t>
  </si>
  <si>
    <t>Nova školska shema voća i povrća te mlijeka…</t>
  </si>
  <si>
    <t>Ministarstvo poljoprivrede</t>
  </si>
  <si>
    <t xml:space="preserve">UKUPNO </t>
  </si>
  <si>
    <t>Prihodi za posebne namjene -SŠ</t>
  </si>
  <si>
    <t>Izvor financiranja 5.Đ.</t>
  </si>
  <si>
    <t>Prihodi od imovine</t>
  </si>
  <si>
    <t>Prihodi od upravnih iadministrativnih pristojbi, pristojbi po posebnim propisima i naknadama</t>
  </si>
  <si>
    <t>Prihodi od prodaje proizvoda i robe te pruženih usluga, prihodi od donacija te povrati po protestiranim jamstvima</t>
  </si>
  <si>
    <t>Financijski rashodi</t>
  </si>
  <si>
    <t>Naknade građanima i kućanstvima na temelju osiguranja i druge naknade</t>
  </si>
  <si>
    <t>096 Dodatne usluge u obrazovanju</t>
  </si>
  <si>
    <t>098 Usluge obrazovanja koje nisu drugdje svrstane</t>
  </si>
  <si>
    <t>Ukupni prihodi</t>
  </si>
  <si>
    <t>Ukupni rashodi</t>
  </si>
  <si>
    <t>Razlika</t>
  </si>
  <si>
    <t>Tekući projekt T100022</t>
  </si>
  <si>
    <t>REKAPITULACIJA</t>
  </si>
  <si>
    <t>Tekući projekt T100021</t>
  </si>
  <si>
    <t>Tekući projekt T100020</t>
  </si>
  <si>
    <t>Tekući projekt T100012</t>
  </si>
  <si>
    <t>Tekući projekt T100008</t>
  </si>
  <si>
    <t>Tekući projekt T100006</t>
  </si>
  <si>
    <t>Školsko športsko društvo</t>
  </si>
  <si>
    <t>097 Istraživanje i razvoj obrazovanja</t>
  </si>
  <si>
    <t>Izvor financiranja 5.?.</t>
  </si>
  <si>
    <t>Tekuće investicijsko održavanjeu školstvu</t>
  </si>
  <si>
    <t>Aktivnost A 10001</t>
  </si>
  <si>
    <t>TEKUĆE I INVESTICIJSKO ODRŽAVANJE U ŠKOLSTVU</t>
  </si>
  <si>
    <t xml:space="preserve">ŽUPANIJA </t>
  </si>
  <si>
    <t>Tekući projekt T100023</t>
  </si>
  <si>
    <t>Ostali rashodi</t>
  </si>
  <si>
    <t>Opskrba besplatnim zalihama menstrualnih higijenskih potrepština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</si>
  <si>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</si>
  <si>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</si>
  <si>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</si>
  <si>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</si>
  <si>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</si>
  <si>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</si>
  <si>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Plan za 2024.</t>
  </si>
  <si>
    <t>C) PRENESENI VIŠAK ILI PRENESENI MANJAK</t>
  </si>
  <si>
    <t>D)  VIŠEGODIŠNJI PLAN URAVNOTEŽENJA</t>
  </si>
  <si>
    <t>VIŠAK / MANJAK+NETO FINANCIRANJE</t>
  </si>
  <si>
    <t>EU Pomoći- SŠ / preneseni višak</t>
  </si>
  <si>
    <t>Tekući projekt T100058</t>
  </si>
  <si>
    <t>UKUPAN DONOS VIŠKA / MANJKA IZ PRETHODNE(IH) GODINE</t>
  </si>
  <si>
    <t>4.M Prihodi za posebne namjene</t>
  </si>
  <si>
    <t>3.4. Vlastiti prihodi</t>
  </si>
  <si>
    <t>6.4. Donacije</t>
  </si>
  <si>
    <t>5.S Pomoći EU</t>
  </si>
  <si>
    <t>PRIHODI POSLOVANJA PREMA IZVORIMA FINANCIRANJA</t>
  </si>
  <si>
    <t>5.Đ Ministarstvo poljoprivrede</t>
  </si>
  <si>
    <t>5.L. Pomoći SŠ</t>
  </si>
  <si>
    <t>5.?. HZZ, Mjera pripravništva</t>
  </si>
  <si>
    <t>UKUPNI PRIHODI</t>
  </si>
  <si>
    <t>5.S. Pomoći EU-preneseni višak 2023.</t>
  </si>
  <si>
    <t xml:space="preserve"> RAČUN PRIHODA I RASHODA </t>
  </si>
  <si>
    <t>Naknade građanima i kućanstvima</t>
  </si>
  <si>
    <t>Rashodi za nabavu dugotrajne imovine</t>
  </si>
  <si>
    <t>Materijalnirashodi</t>
  </si>
  <si>
    <t>Dodatna ulaganja nanefinancijskoj imovini</t>
  </si>
  <si>
    <t>Rashodi za nabavu proizvedene dugotrajne imovine</t>
  </si>
  <si>
    <t xml:space="preserve">Naknade građanima i kućanstvima </t>
  </si>
  <si>
    <t>Šifra -iz županijskog prorač.</t>
  </si>
  <si>
    <t>Izvor financiranja 5.Ž.</t>
  </si>
  <si>
    <t>Pomoći-višak prihoda SŠ ( od HZZ-a)</t>
  </si>
  <si>
    <t>Izvršenje 2023.</t>
  </si>
  <si>
    <t>Pristojbe i naknade</t>
  </si>
  <si>
    <t>1</t>
  </si>
  <si>
    <t>2</t>
  </si>
  <si>
    <t>3</t>
  </si>
  <si>
    <t xml:space="preserve">5.Ž. Pomoći- preneseni višak prihoda SŠ </t>
  </si>
  <si>
    <t>Plan za 2025.</t>
  </si>
  <si>
    <t>Projekcije za 2026.</t>
  </si>
  <si>
    <t>Projekcije za 2027.</t>
  </si>
  <si>
    <t>Plan 2025.</t>
  </si>
  <si>
    <t>4</t>
  </si>
  <si>
    <t>5</t>
  </si>
  <si>
    <t>Izvor financiranja 6.4.</t>
  </si>
  <si>
    <t>Tekući projekt T100040</t>
  </si>
  <si>
    <t>Stručno usavršavanje djelatnika u školstvu</t>
  </si>
  <si>
    <t>Napomena: oznake izvora su uzete iz županijske riznice.</t>
  </si>
  <si>
    <t>Prsten potpore ( MZO, ESF )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</si>
  <si>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</si>
  <si>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</si>
  <si>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</si>
  <si>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</si>
  <si>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B.  RAČUN FINANCIRANJA</t>
  </si>
  <si>
    <t>RAČUN FINANCIRANJA PREMA EKONOMSKOJ KLASIFIKACIJI</t>
  </si>
  <si>
    <t>PRIHODI POSLOVANJA prema ekonomskoj klasifikaciji</t>
  </si>
  <si>
    <t>RASHODI POSLOVANJA prema ekonomskoj klasifikaciji</t>
  </si>
  <si>
    <t>Višak prihoda / manjak prihoda</t>
  </si>
  <si>
    <t xml:space="preserve">Višak prihoda </t>
  </si>
  <si>
    <t>RKP 19655</t>
  </si>
  <si>
    <t>1.</t>
  </si>
  <si>
    <t>3.</t>
  </si>
  <si>
    <t>4.</t>
  </si>
  <si>
    <t>6.</t>
  </si>
  <si>
    <t>Vlastiti prihodi</t>
  </si>
  <si>
    <t>Prihodi za posebne namjene</t>
  </si>
  <si>
    <t xml:space="preserve">5. </t>
  </si>
  <si>
    <t>Pomoći</t>
  </si>
  <si>
    <t>Donacije</t>
  </si>
  <si>
    <t>1. Opći prihodi i primici</t>
  </si>
  <si>
    <t>3. Vlastiti prihodi</t>
  </si>
  <si>
    <t>4. Prihodi za posebne namjene</t>
  </si>
  <si>
    <t>5. Pomoći</t>
  </si>
  <si>
    <t>6. Donacije</t>
  </si>
  <si>
    <t>Međunarodna suradnja ( ERASMUS +)</t>
  </si>
  <si>
    <r>
      <t xml:space="preserve">1.1. Opći prihodi i primici      </t>
    </r>
    <r>
      <rPr>
        <sz val="8"/>
        <rFont val="Arial"/>
        <family val="2"/>
        <charset val="238"/>
      </rPr>
      <t>(1.1.+ 4.2  žup.)</t>
    </r>
  </si>
  <si>
    <t>PRIJENOS VIŠKA / MANJKA U SLJEDEĆE RAZDOBLJE</t>
  </si>
  <si>
    <t>VIŠAK / MANJAK + NETO FINANCIRANJE + PRIJENOS VIŠKA / MANJKA IZ PRETHODNE(IH) GODINE - PRIJENOS VIŠKA / MANJKA U SLJEDEĆE RAZDOBLJE</t>
  </si>
  <si>
    <t xml:space="preserve">5.S. Pomoći EU-preneseni višak </t>
  </si>
  <si>
    <t>Opći prihodi i primici / decentralizirana sredstva</t>
  </si>
  <si>
    <t>RASHODI PO PROGRAMIMA I PROJEKTIMA</t>
  </si>
  <si>
    <t>PROGRAMI IZVAN ŽUPANIJSKOG PRORAČUNA</t>
  </si>
  <si>
    <t>PROGRAM IZ ŽUPANIJSKE RIZNICE</t>
  </si>
  <si>
    <t>IZVORI FINANCIRANJA UKUPNO</t>
  </si>
  <si>
    <t>Izvršenje 2024.</t>
  </si>
  <si>
    <t>Plana za 2026.</t>
  </si>
  <si>
    <t>Projekcije za 2028.</t>
  </si>
  <si>
    <t>FINANCIJSKI PLAN SREDNJE ŠKOLE IVAN ŠVEAR IVANIĆ GRAD
ZA 2026. I PROJEKCIJA ZA 2027. I 2028. GODINU</t>
  </si>
  <si>
    <t>Tekući projekt T100001</t>
  </si>
  <si>
    <t>7.</t>
  </si>
  <si>
    <t>Preneseni viškovi prethodne godine</t>
  </si>
  <si>
    <t>EU Pomoći</t>
  </si>
  <si>
    <t>Tekući projekt T100053</t>
  </si>
  <si>
    <t>Prijevoz učenika s teškoćama</t>
  </si>
  <si>
    <t>PRIHODI</t>
  </si>
  <si>
    <t>1.1. Opći prihodi i primici (1.1.+4.2)</t>
  </si>
  <si>
    <t xml:space="preserve">9. Preneseni viškovi prethodnog razdoblja </t>
  </si>
  <si>
    <t>6.4. Donacije, preneseni višak</t>
  </si>
  <si>
    <t>5.Ž. Preneseni višak mjera pripravništva</t>
  </si>
  <si>
    <t>Rekapitulacija</t>
  </si>
  <si>
    <t>Viškovi prethodne godine</t>
  </si>
  <si>
    <t xml:space="preserve">Rashodi </t>
  </si>
  <si>
    <t>Rezultat poslovanja</t>
  </si>
  <si>
    <t xml:space="preserve">Prihod </t>
  </si>
  <si>
    <t xml:space="preserve">Ukupno raspoloživo </t>
  </si>
  <si>
    <t>Rashodi za dodatna ulaganja na nefinancijskoj imovini</t>
  </si>
  <si>
    <t>Rashodi za donacije. Kazne, naknade šteta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</si>
</sst>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u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11" fillId="7" borderId="4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8" fillId="4" borderId="3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8" borderId="4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11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 vertical="center"/>
    </xf>
    <xf numFmtId="4" fontId="6" fillId="5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5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0" fillId="2" borderId="0" xfId="0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49" fontId="7" fillId="2" borderId="3" xfId="0" quotePrefix="1" applyNumberFormat="1" applyFont="1" applyFill="1" applyBorder="1" applyAlignment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4" fontId="6" fillId="9" borderId="4" xfId="0" applyNumberFormat="1" applyFont="1" applyFill="1" applyBorder="1" applyAlignment="1" applyProtection="1">
      <alignment horizontal="center" vertical="center" wrapText="1"/>
    </xf>
    <xf numFmtId="4" fontId="6" fillId="9" borderId="3" xfId="0" applyNumberFormat="1" applyFont="1" applyFill="1" applyBorder="1" applyAlignment="1" applyProtection="1">
      <alignment horizontal="center" vertical="center" wrapText="1"/>
    </xf>
    <xf numFmtId="4" fontId="12" fillId="10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" fillId="0" borderId="0" xfId="0" applyFont="1"/>
    <xf numFmtId="4" fontId="6" fillId="3" borderId="3" xfId="0" quotePrefix="1" applyNumberFormat="1" applyFont="1" applyFill="1" applyBorder="1" applyAlignment="1">
      <alignment horizontal="right"/>
    </xf>
    <xf numFmtId="0" fontId="14" fillId="2" borderId="3" xfId="0" quotePrefix="1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2" borderId="3" xfId="0" quotePrefix="1" applyNumberFormat="1" applyFont="1" applyFill="1" applyBorder="1" applyAlignment="1">
      <alignment horizontal="left" vertical="center"/>
    </xf>
    <xf numFmtId="0" fontId="14" fillId="2" borderId="3" xfId="0" quotePrefix="1" applyNumberFormat="1" applyFont="1" applyFill="1" applyBorder="1" applyAlignment="1">
      <alignment horizontal="left" vertical="center" wrapText="1"/>
    </xf>
    <xf numFmtId="0" fontId="17" fillId="2" borderId="3" xfId="0" quotePrefix="1" applyNumberFormat="1" applyFont="1" applyFill="1" applyBorder="1" applyAlignment="1">
      <alignment horizontal="left" vertical="center" wrapText="1"/>
    </xf>
    <xf numFmtId="0" fontId="18" fillId="5" borderId="3" xfId="0" applyNumberFormat="1" applyFont="1" applyFill="1" applyBorder="1" applyAlignment="1" applyProtection="1">
      <alignment horizontal="center" vertical="center" wrapText="1"/>
    </xf>
    <xf numFmtId="0" fontId="18" fillId="5" borderId="4" xfId="0" applyNumberFormat="1" applyFont="1" applyFill="1" applyBorder="1" applyAlignment="1" applyProtection="1">
      <alignment horizontal="center" vertical="center" wrapText="1"/>
    </xf>
    <xf numFmtId="4" fontId="18" fillId="5" borderId="4" xfId="0" applyNumberFormat="1" applyFont="1" applyFill="1" applyBorder="1" applyAlignment="1" applyProtection="1">
      <alignment horizontal="center" vertical="center" wrapText="1"/>
    </xf>
    <xf numFmtId="0" fontId="14" fillId="6" borderId="3" xfId="0" applyNumberFormat="1" applyFont="1" applyFill="1" applyBorder="1" applyAlignment="1" applyProtection="1">
      <alignment horizontal="left" vertical="center" wrapText="1"/>
    </xf>
    <xf numFmtId="0" fontId="18" fillId="11" borderId="3" xfId="0" applyNumberFormat="1" applyFont="1" applyFill="1" applyBorder="1" applyAlignment="1" applyProtection="1">
      <alignment horizontal="center" vertical="center" wrapText="1"/>
    </xf>
    <xf numFmtId="0" fontId="18" fillId="11" borderId="4" xfId="0" applyNumberFormat="1" applyFont="1" applyFill="1" applyBorder="1" applyAlignment="1" applyProtection="1">
      <alignment horizontal="center" vertical="center" wrapText="1"/>
    </xf>
    <xf numFmtId="4" fontId="18" fillId="11" borderId="4" xfId="0" applyNumberFormat="1" applyFont="1" applyFill="1" applyBorder="1" applyAlignment="1" applyProtection="1">
      <alignment horizontal="center" vertical="center" wrapText="1"/>
    </xf>
    <xf numFmtId="4" fontId="18" fillId="6" borderId="4" xfId="0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4" fontId="18" fillId="5" borderId="3" xfId="0" applyNumberFormat="1" applyFont="1" applyFill="1" applyBorder="1" applyAlignment="1" applyProtection="1">
      <alignment horizontal="center" vertical="center" wrapText="1"/>
    </xf>
    <xf numFmtId="0" fontId="14" fillId="6" borderId="3" xfId="0" applyNumberFormat="1" applyFont="1" applyFill="1" applyBorder="1" applyAlignment="1">
      <alignment horizontal="left" vertical="center"/>
    </xf>
    <xf numFmtId="0" fontId="14" fillId="6" borderId="3" xfId="0" applyNumberFormat="1" applyFont="1" applyFill="1" applyBorder="1" applyAlignment="1" applyProtection="1">
      <alignment horizontal="left" vertical="center"/>
    </xf>
    <xf numFmtId="0" fontId="14" fillId="6" borderId="3" xfId="0" applyNumberFormat="1" applyFont="1" applyFill="1" applyBorder="1" applyAlignment="1" applyProtection="1">
      <alignment vertical="center" wrapText="1"/>
    </xf>
    <xf numFmtId="4" fontId="18" fillId="5" borderId="3" xfId="0" applyNumberFormat="1" applyFont="1" applyFill="1" applyBorder="1" applyAlignment="1" applyProtection="1">
      <alignment horizontal="left" vertical="center" wrapText="1"/>
    </xf>
    <xf numFmtId="4" fontId="14" fillId="6" borderId="3" xfId="0" applyNumberFormat="1" applyFont="1" applyFill="1" applyBorder="1" applyAlignment="1" applyProtection="1">
      <alignment horizontal="left" vertical="center" wrapText="1"/>
    </xf>
    <xf numFmtId="4" fontId="18" fillId="6" borderId="3" xfId="0" applyNumberFormat="1" applyFont="1" applyFill="1" applyBorder="1" applyAlignment="1">
      <alignment horizontal="center"/>
    </xf>
    <xf numFmtId="4" fontId="14" fillId="4" borderId="3" xfId="0" applyNumberFormat="1" applyFont="1" applyFill="1" applyBorder="1" applyAlignment="1" applyProtection="1">
      <alignment horizontal="left" vertical="center" wrapText="1"/>
    </xf>
    <xf numFmtId="4" fontId="14" fillId="4" borderId="3" xfId="0" applyNumberFormat="1" applyFont="1" applyFill="1" applyBorder="1" applyAlignment="1">
      <alignment horizontal="center"/>
    </xf>
    <xf numFmtId="0" fontId="17" fillId="2" borderId="3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 wrapText="1"/>
    </xf>
    <xf numFmtId="4" fontId="19" fillId="11" borderId="4" xfId="0" applyNumberFormat="1" applyFont="1" applyFill="1" applyBorder="1" applyAlignment="1" applyProtection="1">
      <alignment horizontal="right" vertical="center" wrapText="1"/>
    </xf>
    <xf numFmtId="4" fontId="19" fillId="6" borderId="4" xfId="0" applyNumberFormat="1" applyFont="1" applyFill="1" applyBorder="1" applyAlignment="1">
      <alignment horizontal="right"/>
    </xf>
    <xf numFmtId="4" fontId="18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2" fillId="10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22" fillId="0" borderId="3" xfId="0" applyNumberFormat="1" applyFont="1" applyBorder="1"/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0" xfId="0" applyFont="1" applyFill="1"/>
    <xf numFmtId="4" fontId="21" fillId="0" borderId="0" xfId="0" applyNumberFormat="1" applyFont="1"/>
    <xf numFmtId="4" fontId="21" fillId="0" borderId="0" xfId="0" applyNumberFormat="1" applyFont="1" applyAlignment="1">
      <alignment vertical="center" wrapText="1"/>
    </xf>
    <xf numFmtId="0" fontId="24" fillId="6" borderId="3" xfId="0" applyNumberFormat="1" applyFont="1" applyFill="1" applyBorder="1" applyAlignment="1" applyProtection="1">
      <alignment horizontal="center" vertical="center" wrapText="1"/>
    </xf>
    <xf numFmtId="0" fontId="20" fillId="6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" fontId="7" fillId="12" borderId="3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4" fontId="19" fillId="11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49" fontId="8" fillId="2" borderId="3" xfId="0" quotePrefix="1" applyNumberFormat="1" applyFont="1" applyFill="1" applyBorder="1" applyAlignment="1">
      <alignment horizontal="left" vertical="center" wrapText="1"/>
    </xf>
    <xf numFmtId="0" fontId="6" fillId="9" borderId="3" xfId="0" applyNumberFormat="1" applyFont="1" applyFill="1" applyBorder="1" applyAlignment="1" applyProtection="1">
      <alignment horizontal="center" vertical="center" wrapText="1"/>
    </xf>
    <xf numFmtId="4" fontId="14" fillId="2" borderId="4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right"/>
    </xf>
    <xf numFmtId="4" fontId="6" fillId="12" borderId="3" xfId="0" applyNumberFormat="1" applyFont="1" applyFill="1" applyBorder="1" applyAlignment="1">
      <alignment horizontal="right"/>
    </xf>
    <xf numFmtId="49" fontId="28" fillId="6" borderId="4" xfId="0" applyNumberFormat="1" applyFont="1" applyFill="1" applyBorder="1" applyAlignment="1" applyProtection="1">
      <alignment horizontal="center" vertical="center" wrapText="1"/>
    </xf>
    <xf numFmtId="0" fontId="28" fillId="6" borderId="4" xfId="0" applyNumberFormat="1" applyFont="1" applyFill="1" applyBorder="1" applyAlignment="1" applyProtection="1">
      <alignment horizontal="center" vertical="center" wrapText="1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6" fillId="2" borderId="11" xfId="0" applyNumberFormat="1" applyFont="1" applyFill="1" applyBorder="1" applyAlignment="1" applyProtection="1">
      <alignment horizontal="left" vertical="center"/>
    </xf>
    <xf numFmtId="0" fontId="6" fillId="2" borderId="12" xfId="0" applyNumberFormat="1" applyFont="1" applyFill="1" applyBorder="1" applyAlignment="1" applyProtection="1">
      <alignment horizontal="left" vertical="center"/>
    </xf>
    <xf numFmtId="0" fontId="6" fillId="2" borderId="13" xfId="0" applyNumberFormat="1" applyFont="1" applyFill="1" applyBorder="1" applyAlignment="1" applyProtection="1">
      <alignment horizontal="left" vertical="center"/>
    </xf>
    <xf numFmtId="0" fontId="8" fillId="9" borderId="1" xfId="0" applyNumberFormat="1" applyFont="1" applyFill="1" applyBorder="1" applyAlignment="1" applyProtection="1">
      <alignment horizontal="left" vertical="center"/>
    </xf>
    <xf numFmtId="0" fontId="8" fillId="9" borderId="2" xfId="0" applyNumberFormat="1" applyFont="1" applyFill="1" applyBorder="1" applyAlignment="1" applyProtection="1">
      <alignment horizontal="left" vertical="center"/>
    </xf>
    <xf numFmtId="4" fontId="8" fillId="9" borderId="3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28" fillId="6" borderId="4" xfId="0" applyNumberFormat="1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6" fontId="7" fillId="2" borderId="3" xfId="0" applyNumberFormat="1" applyFont="1" applyFill="1" applyBorder="1" applyAlignment="1">
      <alignment horizontal="left" vertical="center" wrapText="1"/>
    </xf>
    <xf numFmtId="16" fontId="8" fillId="2" borderId="3" xfId="0" applyNumberFormat="1" applyFont="1" applyFill="1" applyBorder="1" applyAlignment="1">
      <alignment horizontal="left" vertical="center" wrapText="1"/>
    </xf>
    <xf numFmtId="4" fontId="3" fillId="12" borderId="4" xfId="0" applyNumberFormat="1" applyFont="1" applyFill="1" applyBorder="1" applyAlignment="1">
      <alignment horizontal="right"/>
    </xf>
    <xf numFmtId="0" fontId="7" fillId="12" borderId="3" xfId="0" applyFont="1" applyFill="1" applyBorder="1" applyAlignment="1">
      <alignment horizontal="left" vertical="center"/>
    </xf>
    <xf numFmtId="4" fontId="3" fillId="12" borderId="3" xfId="0" applyNumberFormat="1" applyFont="1" applyFill="1" applyBorder="1" applyAlignment="1">
      <alignment horizontal="right"/>
    </xf>
    <xf numFmtId="0" fontId="0" fillId="0" borderId="15" xfId="0" applyBorder="1"/>
    <xf numFmtId="4" fontId="22" fillId="0" borderId="15" xfId="0" applyNumberFormat="1" applyFont="1" applyBorder="1"/>
    <xf numFmtId="0" fontId="0" fillId="0" borderId="3" xfId="0" applyBorder="1"/>
    <xf numFmtId="4" fontId="23" fillId="0" borderId="3" xfId="0" applyNumberFormat="1" applyFont="1" applyBorder="1"/>
    <xf numFmtId="0" fontId="0" fillId="12" borderId="3" xfId="0" applyFill="1" applyBorder="1"/>
    <xf numFmtId="4" fontId="22" fillId="12" borderId="3" xfId="0" applyNumberFormat="1" applyFont="1" applyFill="1" applyBorder="1"/>
    <xf numFmtId="0" fontId="29" fillId="11" borderId="3" xfId="0" applyFont="1" applyFill="1" applyBorder="1"/>
    <xf numFmtId="4" fontId="7" fillId="11" borderId="3" xfId="0" applyNumberFormat="1" applyFont="1" applyFill="1" applyBorder="1"/>
    <xf numFmtId="0" fontId="0" fillId="0" borderId="1" xfId="0" applyBorder="1"/>
    <xf numFmtId="0" fontId="0" fillId="0" borderId="4" xfId="0" applyBorder="1"/>
    <xf numFmtId="0" fontId="14" fillId="2" borderId="3" xfId="0" applyNumberFormat="1" applyFont="1" applyFill="1" applyBorder="1" applyAlignment="1">
      <alignment horizontal="left" vertical="center"/>
    </xf>
    <xf numFmtId="0" fontId="17" fillId="2" borderId="3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quotePrefix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/>
    </xf>
    <xf numFmtId="4" fontId="6" fillId="12" borderId="3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0" borderId="3" xfId="0" quotePrefix="1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4" fontId="6" fillId="12" borderId="1" xfId="0" quotePrefix="1" applyNumberFormat="1" applyFont="1" applyFill="1" applyBorder="1" applyAlignment="1">
      <alignment horizontal="right"/>
    </xf>
    <xf numFmtId="4" fontId="6" fillId="12" borderId="3" xfId="0" quotePrefix="1" applyNumberFormat="1" applyFont="1" applyFill="1" applyBorder="1" applyAlignment="1">
      <alignment horizontal="right"/>
    </xf>
    <xf numFmtId="0" fontId="7" fillId="12" borderId="2" xfId="0" applyFont="1" applyFill="1" applyBorder="1" applyAlignment="1">
      <alignment vertical="center"/>
    </xf>
    <xf numFmtId="0" fontId="8" fillId="1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8" fillId="2" borderId="1" xfId="0" quotePrefix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8" fillId="12" borderId="4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6" fillId="12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12" borderId="2" xfId="0" applyFont="1" applyFill="1" applyBorder="1" applyAlignment="1">
      <alignment vertical="center" wrapText="1"/>
    </xf>
    <xf numFmtId="0" fontId="7" fillId="12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8" fillId="12" borderId="1" xfId="0" quotePrefix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" fontId="18" fillId="0" borderId="0" xfId="0" applyNumberFormat="1" applyFont="1" applyFill="1" applyBorder="1" applyAlignment="1" applyProtection="1">
      <alignment horizontal="center" vertical="center" wrapText="1"/>
    </xf>
    <xf numFmtId="4" fontId="21" fillId="0" borderId="0" xfId="0" applyNumberFormat="1" applyFont="1" applyAlignment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26" fillId="0" borderId="0" xfId="0" applyNumberFormat="1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4" xfId="0" applyFont="1" applyBorder="1"/>
    <xf numFmtId="0" fontId="6" fillId="0" borderId="1" xfId="0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3" fillId="7" borderId="2" xfId="0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23" fillId="6" borderId="2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2" fillId="8" borderId="4" xfId="0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left" vertical="center" wrapText="1"/>
    </xf>
    <xf numFmtId="0" fontId="23" fillId="8" borderId="2" xfId="0" applyFont="1" applyFill="1" applyBorder="1" applyAlignment="1">
      <alignment horizontal="left" vertical="center" wrapText="1"/>
    </xf>
    <xf numFmtId="0" fontId="23" fillId="8" borderId="4" xfId="0" applyFont="1" applyFill="1" applyBorder="1" applyAlignment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9" borderId="1" xfId="0" applyNumberFormat="1" applyFont="1" applyFill="1" applyBorder="1" applyAlignment="1" applyProtection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2" borderId="2" xfId="0" applyNumberFormat="1" applyFont="1" applyFill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2" fillId="10" borderId="1" xfId="0" applyNumberFormat="1" applyFont="1" applyFill="1" applyBorder="1" applyAlignment="1" applyProtection="1">
      <alignment horizontal="left" vertical="center" wrapText="1"/>
    </xf>
    <xf numFmtId="0" fontId="12" fillId="10" borderId="2" xfId="0" applyNumberFormat="1" applyFont="1" applyFill="1" applyBorder="1" applyAlignment="1" applyProtection="1">
      <alignment horizontal="left" vertical="center" wrapText="1"/>
    </xf>
    <xf numFmtId="0" fontId="12" fillId="10" borderId="4" xfId="0" applyNumberFormat="1" applyFont="1" applyFill="1" applyBorder="1" applyAlignment="1" applyProtection="1">
      <alignment horizontal="left" vertical="center" wrapText="1"/>
    </xf>
    <xf numFmtId="0" fontId="8" fillId="9" borderId="2" xfId="0" applyNumberFormat="1" applyFont="1" applyFill="1" applyBorder="1" applyAlignment="1" applyProtection="1">
      <alignment horizontal="left" vertical="center"/>
    </xf>
    <xf numFmtId="0" fontId="29" fillId="9" borderId="4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-%20SVI%20DOKUMENTI/PLANOVI,%20IZVJE&#352;&#262;A,%20&#352;O,%20%20j.%20nabava,%20fiskalna%20PRAS-ovi/F%20PLANOVI%20po%20godinama%20i%20FI%20za%20&#352;O/upute%20za%20izradu%20prora&#269;una%202026/&#268;etvrta%20razina%20FP%202026%20-2027,%20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 Račun prihoda i rashoda"/>
      <sheetName val="Račun financiranja"/>
      <sheetName val="Prihodi i rashodi - izvori"/>
      <sheetName val="Rashodi prema funkcijskoj kl"/>
      <sheetName val="posebni d. 4. razina"/>
    </sheetNames>
    <sheetDataSet>
      <sheetData sheetId="0"/>
      <sheetData sheetId="1">
        <row r="12">
          <cell r="F12">
            <v>3701694</v>
          </cell>
        </row>
        <row r="51">
          <cell r="F51">
            <v>3743066</v>
          </cell>
        </row>
        <row r="166">
          <cell r="F166">
            <v>49835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L14" sqref="L14"/>
    </sheetView>
  </sheetViews>
  <sheetFormatPr defaultRowHeight="15" x14ac:dyDescent="0.25"/>
  <cols>
    <col min="5" max="6" width="25.28515625" customWidth="1"/>
    <col min="7" max="8" width="18.7109375" style="26" customWidth="1"/>
    <col min="9" max="9" width="17.85546875" style="26" customWidth="1"/>
    <col min="10" max="10" width="17.7109375" style="26" customWidth="1"/>
  </cols>
  <sheetData>
    <row r="1" spans="1:10" ht="42" customHeight="1" thickBot="1" x14ac:dyDescent="0.3">
      <c r="A1" s="184" t="s">
        <v>212</v>
      </c>
      <c r="B1" s="185"/>
      <c r="C1" s="185"/>
      <c r="D1" s="185"/>
      <c r="E1" s="185"/>
      <c r="F1" s="185"/>
      <c r="G1" s="185"/>
      <c r="H1" s="185"/>
      <c r="I1" s="186"/>
      <c r="J1"/>
    </row>
    <row r="2" spans="1:10" ht="18" customHeight="1" x14ac:dyDescent="0.25">
      <c r="A2" s="155"/>
      <c r="B2" s="155"/>
      <c r="C2" s="155"/>
      <c r="D2" s="155"/>
      <c r="E2" s="155"/>
      <c r="F2" s="155"/>
      <c r="G2" s="156"/>
      <c r="H2" s="157"/>
      <c r="I2" s="156"/>
      <c r="J2" s="156"/>
    </row>
    <row r="3" spans="1:10" ht="15.75" customHeight="1" x14ac:dyDescent="0.25">
      <c r="A3" s="173" t="s">
        <v>20</v>
      </c>
      <c r="B3" s="173"/>
      <c r="C3" s="173"/>
      <c r="D3" s="173"/>
      <c r="E3" s="173"/>
      <c r="F3" s="173"/>
      <c r="G3" s="173"/>
      <c r="H3" s="173"/>
      <c r="I3"/>
      <c r="J3"/>
    </row>
    <row r="4" spans="1:10" ht="18" x14ac:dyDescent="0.25">
      <c r="A4" s="155"/>
      <c r="B4" s="155"/>
      <c r="C4" s="155"/>
      <c r="D4" s="155"/>
      <c r="E4" s="155"/>
      <c r="F4" s="155"/>
      <c r="G4" s="156"/>
      <c r="H4" s="156"/>
      <c r="I4" s="156"/>
      <c r="J4" s="156"/>
    </row>
    <row r="5" spans="1:10" ht="18" customHeight="1" x14ac:dyDescent="0.25">
      <c r="A5" s="173" t="s">
        <v>24</v>
      </c>
      <c r="B5" s="174"/>
      <c r="C5" s="174"/>
      <c r="D5" s="174"/>
      <c r="E5" s="174"/>
      <c r="F5" s="174"/>
      <c r="G5" s="174"/>
      <c r="H5" s="174"/>
      <c r="I5"/>
      <c r="J5"/>
    </row>
    <row r="6" spans="1:10" ht="18" customHeight="1" x14ac:dyDescent="0.25">
      <c r="A6" s="158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25.5" x14ac:dyDescent="0.25">
      <c r="A7" s="7"/>
      <c r="B7" s="8"/>
      <c r="C7" s="8"/>
      <c r="D7" s="9"/>
      <c r="E7" s="159"/>
      <c r="F7" s="160" t="str">
        <f ca="1">SAŽETAK!F7</f>
        <v>Izvršenje 2024.</v>
      </c>
      <c r="G7" s="160" t="str">
        <f ca="1">SAŽETAK!G7</f>
        <v>Plan 2025.</v>
      </c>
      <c r="H7" s="160" t="str">
        <f ca="1">SAŽETAK!H7</f>
        <v>Plana za 2026.</v>
      </c>
      <c r="I7" s="160" t="str">
        <f ca="1">SAŽETAK!I7</f>
        <v>Projekcije za 2027.</v>
      </c>
      <c r="J7" s="160" t="str">
        <f ca="1">SAŽETAK!J7</f>
        <v>Projekcije za 2028.</v>
      </c>
    </row>
    <row r="8" spans="1:10" x14ac:dyDescent="0.25">
      <c r="A8" s="7"/>
      <c r="B8" s="8"/>
      <c r="C8" s="8"/>
      <c r="D8" s="9"/>
      <c r="E8" s="159"/>
      <c r="F8" s="161" t="s">
        <v>159</v>
      </c>
      <c r="G8" s="161" t="s">
        <v>160</v>
      </c>
      <c r="H8" s="161" t="s">
        <v>161</v>
      </c>
      <c r="I8" s="161" t="s">
        <v>167</v>
      </c>
      <c r="J8" s="161" t="s">
        <v>168</v>
      </c>
    </row>
    <row r="9" spans="1:10" ht="15" customHeight="1" x14ac:dyDescent="0.25">
      <c r="A9" s="179" t="s">
        <v>0</v>
      </c>
      <c r="B9" s="189"/>
      <c r="C9" s="189"/>
      <c r="D9" s="189"/>
      <c r="E9" s="190"/>
      <c r="F9" s="111">
        <f t="shared" ref="F9:J9" si="0">F10+F11</f>
        <v>3223951.41</v>
      </c>
      <c r="G9" s="111">
        <f t="shared" si="0"/>
        <v>3701694</v>
      </c>
      <c r="H9" s="111">
        <f t="shared" si="0"/>
        <v>3636486</v>
      </c>
      <c r="I9" s="111">
        <f t="shared" si="0"/>
        <v>3670986</v>
      </c>
      <c r="J9" s="111">
        <f t="shared" si="0"/>
        <v>3670986</v>
      </c>
    </row>
    <row r="10" spans="1:10" ht="15" customHeight="1" x14ac:dyDescent="0.25">
      <c r="A10" s="191" t="s">
        <v>124</v>
      </c>
      <c r="B10" s="188"/>
      <c r="C10" s="188"/>
      <c r="D10" s="188"/>
      <c r="E10" s="192"/>
      <c r="F10" s="28">
        <v>3223951.41</v>
      </c>
      <c r="G10" s="28">
        <f>'[1] Račun prihoda i rashoda'!F12</f>
        <v>3701694</v>
      </c>
      <c r="H10" s="28">
        <f>' Račun prihoda i rashoda'!F12</f>
        <v>3636486</v>
      </c>
      <c r="I10" s="28">
        <f>' Račun prihoda i rashoda'!G12</f>
        <v>3670986</v>
      </c>
      <c r="J10" s="28">
        <f>' Račun prihoda i rashoda'!H12</f>
        <v>3670986</v>
      </c>
    </row>
    <row r="11" spans="1:10" x14ac:dyDescent="0.25">
      <c r="A11" s="193" t="s">
        <v>125</v>
      </c>
      <c r="B11" s="192"/>
      <c r="C11" s="192"/>
      <c r="D11" s="192"/>
      <c r="E11" s="192"/>
      <c r="F11" s="28">
        <v>0</v>
      </c>
      <c r="G11" s="28">
        <v>0</v>
      </c>
      <c r="H11" s="28">
        <v>0</v>
      </c>
      <c r="I11" s="162"/>
      <c r="J11" s="162"/>
    </row>
    <row r="12" spans="1:10" x14ac:dyDescent="0.25">
      <c r="A12" s="172" t="s">
        <v>1</v>
      </c>
      <c r="B12" s="171"/>
      <c r="C12" s="171"/>
      <c r="D12" s="171"/>
      <c r="E12" s="171"/>
      <c r="F12" s="111">
        <f t="shared" ref="F12:J12" si="1">F13+F14</f>
        <v>3233995.74</v>
      </c>
      <c r="G12" s="111">
        <f t="shared" si="1"/>
        <v>3792901</v>
      </c>
      <c r="H12" s="111">
        <f t="shared" si="1"/>
        <v>3692486</v>
      </c>
      <c r="I12" s="111">
        <f t="shared" si="1"/>
        <v>3670986</v>
      </c>
      <c r="J12" s="111">
        <f t="shared" si="1"/>
        <v>3670986</v>
      </c>
    </row>
    <row r="13" spans="1:10" ht="15" customHeight="1" x14ac:dyDescent="0.25">
      <c r="A13" s="187" t="s">
        <v>126</v>
      </c>
      <c r="B13" s="188"/>
      <c r="C13" s="188"/>
      <c r="D13" s="188"/>
      <c r="E13" s="188"/>
      <c r="F13" s="28">
        <v>3188327.47</v>
      </c>
      <c r="G13" s="28">
        <f>'[1] Račun prihoda i rashoda'!F51</f>
        <v>3743066</v>
      </c>
      <c r="H13" s="28">
        <f>' Račun prihoda i rashoda'!F27</f>
        <v>3652486</v>
      </c>
      <c r="I13" s="28">
        <f>' Račun prihoda i rashoda'!G27</f>
        <v>3653486</v>
      </c>
      <c r="J13" s="28">
        <f>' Račun prihoda i rashoda'!H27</f>
        <v>3653486</v>
      </c>
    </row>
    <row r="14" spans="1:10" x14ac:dyDescent="0.25">
      <c r="A14" s="193" t="s">
        <v>127</v>
      </c>
      <c r="B14" s="192"/>
      <c r="C14" s="192"/>
      <c r="D14" s="192"/>
      <c r="E14" s="192"/>
      <c r="F14" s="28">
        <v>45668.27</v>
      </c>
      <c r="G14" s="28">
        <f>'[1] Račun prihoda i rashoda'!F166</f>
        <v>49835</v>
      </c>
      <c r="H14" s="28">
        <v>40000</v>
      </c>
      <c r="I14" s="28">
        <v>17500</v>
      </c>
      <c r="J14" s="28">
        <v>17500</v>
      </c>
    </row>
    <row r="15" spans="1:10" ht="15" customHeight="1" x14ac:dyDescent="0.25">
      <c r="A15" s="194" t="s">
        <v>2</v>
      </c>
      <c r="B15" s="189"/>
      <c r="C15" s="189"/>
      <c r="D15" s="189"/>
      <c r="E15" s="189"/>
      <c r="F15" s="111">
        <f t="shared" ref="F15:G15" si="2">F9-F12</f>
        <v>-10044.330000000075</v>
      </c>
      <c r="G15" s="111">
        <f t="shared" si="2"/>
        <v>-91207</v>
      </c>
      <c r="H15" s="163">
        <f>H9-H12</f>
        <v>-56000</v>
      </c>
      <c r="I15" s="111">
        <v>0</v>
      </c>
      <c r="J15" s="111">
        <v>0</v>
      </c>
    </row>
    <row r="16" spans="1:10" ht="18" x14ac:dyDescent="0.25">
      <c r="A16" s="155"/>
      <c r="B16" s="164"/>
      <c r="C16" s="164"/>
      <c r="D16" s="164"/>
      <c r="E16" s="164"/>
      <c r="F16" s="164"/>
      <c r="G16" s="165"/>
      <c r="H16" s="166"/>
      <c r="I16" s="165"/>
      <c r="J16" s="165"/>
    </row>
    <row r="17" spans="1:10" ht="18" customHeight="1" x14ac:dyDescent="0.25">
      <c r="A17" s="173" t="s">
        <v>25</v>
      </c>
      <c r="B17" s="174"/>
      <c r="C17" s="174"/>
      <c r="D17" s="174"/>
      <c r="E17" s="174"/>
      <c r="F17" s="174"/>
      <c r="G17" s="174"/>
      <c r="H17" s="174"/>
      <c r="I17"/>
      <c r="J17"/>
    </row>
    <row r="18" spans="1:10" ht="18" x14ac:dyDescent="0.25">
      <c r="A18" s="155"/>
      <c r="B18" s="164"/>
      <c r="C18" s="164"/>
      <c r="D18" s="164"/>
      <c r="E18" s="164"/>
      <c r="F18" s="164"/>
      <c r="G18" s="165"/>
      <c r="H18" s="166"/>
      <c r="I18" s="165"/>
      <c r="J18" s="165"/>
    </row>
    <row r="19" spans="1:10" ht="25.5" x14ac:dyDescent="0.25">
      <c r="A19" s="7"/>
      <c r="B19" s="8"/>
      <c r="C19" s="8"/>
      <c r="D19" s="9"/>
      <c r="E19" s="159"/>
      <c r="F19" s="167" t="str">
        <f ca="1">SAŽETAK!F7</f>
        <v>Izvršenje 2024.</v>
      </c>
      <c r="G19" s="160" t="str">
        <f ca="1">SAŽETAK!G7</f>
        <v>Plan 2025.</v>
      </c>
      <c r="H19" s="160" t="str">
        <f ca="1">SAŽETAK!H7</f>
        <v>Plana za 2026.</v>
      </c>
      <c r="I19" s="160" t="str">
        <f ca="1">SAŽETAK!I7</f>
        <v>Projekcije za 2027.</v>
      </c>
      <c r="J19" s="160" t="str">
        <f ca="1">SAŽETAK!J7</f>
        <v>Projekcije za 2028.</v>
      </c>
    </row>
    <row r="20" spans="1:10" ht="15.75" customHeight="1" x14ac:dyDescent="0.25">
      <c r="A20" s="191" t="s">
        <v>128</v>
      </c>
      <c r="B20" s="195"/>
      <c r="C20" s="195"/>
      <c r="D20" s="195"/>
      <c r="E20" s="195"/>
      <c r="F20" s="28">
        <v>0</v>
      </c>
      <c r="G20" s="28">
        <v>0</v>
      </c>
      <c r="H20" s="28">
        <v>0</v>
      </c>
      <c r="I20" s="28">
        <v>0</v>
      </c>
      <c r="J20" s="28">
        <v>0</v>
      </c>
    </row>
    <row r="21" spans="1:10" ht="15" customHeight="1" x14ac:dyDescent="0.25">
      <c r="A21" s="191" t="s">
        <v>129</v>
      </c>
      <c r="B21" s="188"/>
      <c r="C21" s="188"/>
      <c r="D21" s="188"/>
      <c r="E21" s="188"/>
      <c r="F21" s="28">
        <v>0</v>
      </c>
      <c r="G21" s="28">
        <v>0</v>
      </c>
      <c r="H21" s="28">
        <v>0</v>
      </c>
      <c r="I21" s="28">
        <v>0</v>
      </c>
      <c r="J21" s="28">
        <v>0</v>
      </c>
    </row>
    <row r="22" spans="1:10" ht="15" customHeight="1" x14ac:dyDescent="0.25">
      <c r="A22" s="175" t="s">
        <v>4</v>
      </c>
      <c r="B22" s="176"/>
      <c r="C22" s="176"/>
      <c r="D22" s="176"/>
      <c r="E22" s="176"/>
      <c r="F22" s="28">
        <v>0</v>
      </c>
      <c r="G22" s="28">
        <v>0</v>
      </c>
      <c r="H22" s="28">
        <v>0</v>
      </c>
      <c r="I22" s="28">
        <v>0</v>
      </c>
      <c r="J22" s="28">
        <v>0</v>
      </c>
    </row>
    <row r="23" spans="1:10" ht="15" customHeight="1" x14ac:dyDescent="0.25">
      <c r="A23" s="194" t="s">
        <v>133</v>
      </c>
      <c r="B23" s="189"/>
      <c r="C23" s="189"/>
      <c r="D23" s="189"/>
      <c r="E23" s="189"/>
      <c r="F23" s="111">
        <v>0</v>
      </c>
      <c r="G23" s="111">
        <v>0</v>
      </c>
      <c r="H23" s="111">
        <v>0</v>
      </c>
      <c r="I23" s="111">
        <v>0</v>
      </c>
      <c r="J23" s="111">
        <v>0</v>
      </c>
    </row>
    <row r="24" spans="1:10" ht="18" x14ac:dyDescent="0.25">
      <c r="A24" s="168"/>
      <c r="B24" s="164"/>
      <c r="C24" s="164"/>
      <c r="D24" s="164"/>
      <c r="E24" s="164"/>
      <c r="F24" s="164"/>
      <c r="G24" s="165"/>
      <c r="H24" s="166"/>
      <c r="I24" s="165"/>
      <c r="J24" s="165"/>
    </row>
    <row r="25" spans="1:10" ht="18" customHeight="1" x14ac:dyDescent="0.25">
      <c r="A25" s="173" t="s">
        <v>131</v>
      </c>
      <c r="B25" s="174"/>
      <c r="C25" s="174"/>
      <c r="D25" s="174"/>
      <c r="E25" s="174"/>
      <c r="F25" s="174"/>
      <c r="G25" s="174"/>
      <c r="H25" s="174"/>
      <c r="I25"/>
      <c r="J25"/>
    </row>
    <row r="26" spans="1:10" ht="18" customHeight="1" x14ac:dyDescent="0.25">
      <c r="A26" s="158"/>
      <c r="B26" s="121"/>
      <c r="C26" s="121"/>
      <c r="D26" s="121"/>
      <c r="E26" s="121"/>
      <c r="F26" s="121"/>
      <c r="G26" s="121"/>
      <c r="H26" s="121"/>
      <c r="I26" s="121"/>
      <c r="J26" s="121"/>
    </row>
    <row r="27" spans="1:10" ht="25.5" x14ac:dyDescent="0.25">
      <c r="A27" s="7"/>
      <c r="B27" s="8"/>
      <c r="C27" s="8"/>
      <c r="D27" s="9"/>
      <c r="E27" s="159"/>
      <c r="F27" s="160" t="str">
        <f ca="1">SAŽETAK!F7</f>
        <v>Izvršenje 2024.</v>
      </c>
      <c r="G27" s="160" t="str">
        <f ca="1">SAŽETAK!G7</f>
        <v>Plan 2025.</v>
      </c>
      <c r="H27" s="160" t="str">
        <f ca="1">SAŽETAK!H7</f>
        <v>Plana za 2026.</v>
      </c>
      <c r="I27" s="160" t="str">
        <f ca="1">SAŽETAK!I7</f>
        <v>Projekcije za 2027.</v>
      </c>
      <c r="J27" s="160" t="str">
        <f ca="1">SAŽETAK!J7</f>
        <v>Projekcije za 2028.</v>
      </c>
    </row>
    <row r="28" spans="1:10" ht="15" customHeight="1" x14ac:dyDescent="0.25">
      <c r="A28" s="177" t="s">
        <v>136</v>
      </c>
      <c r="B28" s="178"/>
      <c r="C28" s="178"/>
      <c r="D28" s="178"/>
      <c r="E28" s="178"/>
      <c r="F28" s="29">
        <v>117855.05</v>
      </c>
      <c r="G28" s="29">
        <v>91207</v>
      </c>
      <c r="H28" s="40">
        <v>16327.99</v>
      </c>
      <c r="I28" s="29">
        <v>16327.99</v>
      </c>
      <c r="J28" s="40">
        <v>16327.99</v>
      </c>
    </row>
    <row r="29" spans="1:10" ht="15" customHeight="1" x14ac:dyDescent="0.25">
      <c r="A29" s="182" t="s">
        <v>201</v>
      </c>
      <c r="B29" s="183"/>
      <c r="C29" s="183"/>
      <c r="D29" s="183"/>
      <c r="E29" s="183"/>
      <c r="F29" s="169">
        <f>F28+F15</f>
        <v>107810.71999999993</v>
      </c>
      <c r="G29" s="169">
        <f>F29-G28</f>
        <v>16603.719999999928</v>
      </c>
      <c r="H29" s="170">
        <v>56000</v>
      </c>
      <c r="I29" s="169">
        <v>0</v>
      </c>
      <c r="J29" s="170">
        <v>0</v>
      </c>
    </row>
    <row r="30" spans="1:10" ht="43.5" customHeight="1" x14ac:dyDescent="0.25">
      <c r="A30" s="179" t="s">
        <v>202</v>
      </c>
      <c r="B30" s="180"/>
      <c r="C30" s="180"/>
      <c r="D30" s="180"/>
      <c r="E30" s="181"/>
      <c r="F30" s="169">
        <v>0</v>
      </c>
      <c r="G30" s="169">
        <f>G29</f>
        <v>16603.719999999928</v>
      </c>
      <c r="H30" s="170"/>
      <c r="I30" s="170"/>
      <c r="J30" s="170"/>
    </row>
    <row r="32" spans="1:10" ht="18" customHeight="1" x14ac:dyDescent="0.25">
      <c r="A32" s="173" t="s">
        <v>132</v>
      </c>
      <c r="B32" s="174"/>
      <c r="C32" s="174"/>
      <c r="D32" s="174"/>
      <c r="E32" s="174"/>
      <c r="F32" s="174"/>
      <c r="G32" s="174"/>
      <c r="H32" s="174"/>
      <c r="I32"/>
      <c r="J32"/>
    </row>
    <row r="33" spans="1:10" ht="18" customHeight="1" x14ac:dyDescent="0.25">
      <c r="A33" s="158"/>
      <c r="B33" s="121"/>
      <c r="C33" s="121"/>
      <c r="D33" s="121"/>
      <c r="E33" s="121"/>
      <c r="F33" s="121"/>
      <c r="G33" s="121"/>
      <c r="H33" s="121"/>
      <c r="I33" s="121"/>
      <c r="J33" s="121"/>
    </row>
    <row r="34" spans="1:10" ht="25.5" x14ac:dyDescent="0.25">
      <c r="A34" s="7"/>
      <c r="B34" s="8"/>
      <c r="C34" s="8"/>
      <c r="D34" s="9"/>
      <c r="E34" s="159"/>
      <c r="F34" s="160" t="str">
        <f ca="1">SAŽETAK!F7</f>
        <v>Izvršenje 2024.</v>
      </c>
      <c r="G34" s="160" t="str">
        <f ca="1">SAŽETAK!G7</f>
        <v>Plan 2025.</v>
      </c>
      <c r="H34" s="160" t="str">
        <f ca="1">SAŽETAK!H7</f>
        <v>Plana za 2026.</v>
      </c>
      <c r="I34" s="160" t="str">
        <f ca="1">SAŽETAK!I7</f>
        <v>Projekcije za 2027.</v>
      </c>
      <c r="J34" s="160" t="str">
        <f ca="1">SAŽETAK!J7</f>
        <v>Projekcije za 2028.</v>
      </c>
    </row>
    <row r="35" spans="1:10" ht="15" customHeight="1" x14ac:dyDescent="0.25">
      <c r="A35" s="177" t="s">
        <v>136</v>
      </c>
      <c r="B35" s="178"/>
      <c r="C35" s="178"/>
      <c r="D35" s="178"/>
      <c r="E35" s="178"/>
      <c r="F35" s="29"/>
      <c r="G35" s="29">
        <v>0</v>
      </c>
      <c r="H35" s="40">
        <v>0</v>
      </c>
      <c r="I35" s="40">
        <v>0</v>
      </c>
      <c r="J35" s="40">
        <v>0</v>
      </c>
    </row>
    <row r="36" spans="1:10" ht="30" customHeight="1" x14ac:dyDescent="0.25">
      <c r="A36" s="182" t="s">
        <v>3</v>
      </c>
      <c r="B36" s="183"/>
      <c r="C36" s="183"/>
      <c r="D36" s="183"/>
      <c r="E36" s="183"/>
      <c r="F36" s="169">
        <v>0</v>
      </c>
      <c r="G36" s="169">
        <v>0</v>
      </c>
      <c r="H36" s="170">
        <v>0</v>
      </c>
      <c r="I36" s="170">
        <v>0</v>
      </c>
      <c r="J36" s="170">
        <v>0</v>
      </c>
    </row>
  </sheetData>
  <mergeCells count="21">
    <mergeCell ref="A36:E36"/>
    <mergeCell ref="A35:E35"/>
    <mergeCell ref="A1:I1"/>
    <mergeCell ref="A13:E13"/>
    <mergeCell ref="A5:H5"/>
    <mergeCell ref="A17:H17"/>
    <mergeCell ref="A3:H3"/>
    <mergeCell ref="A9:E9"/>
    <mergeCell ref="A10:E10"/>
    <mergeCell ref="A11:E11"/>
    <mergeCell ref="A14:E14"/>
    <mergeCell ref="A15:E15"/>
    <mergeCell ref="A20:E20"/>
    <mergeCell ref="A21:E21"/>
    <mergeCell ref="A23:E23"/>
    <mergeCell ref="A29:E29"/>
    <mergeCell ref="A32:H32"/>
    <mergeCell ref="A22:E22"/>
    <mergeCell ref="A25:H25"/>
    <mergeCell ref="A28:E28"/>
    <mergeCell ref="A30:E30"/>
  </mergeCells>
  <phoneticPr fontId="25" type="noConversion"/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topLeftCell="A34" zoomScale="83" zoomScaleNormal="83" workbookViewId="0">
      <selection activeCell="C55" sqref="C55"/>
    </sheetView>
  </sheetViews>
  <sheetFormatPr defaultRowHeight="15" x14ac:dyDescent="0.25"/>
  <cols>
    <col min="1" max="1" width="8.5703125" customWidth="1"/>
    <col min="2" max="2" width="9" customWidth="1"/>
    <col min="3" max="3" width="54.85546875" customWidth="1"/>
    <col min="4" max="4" width="21.28515625" customWidth="1"/>
    <col min="5" max="6" width="21.42578125" customWidth="1"/>
    <col min="7" max="8" width="18.7109375" customWidth="1"/>
  </cols>
  <sheetData>
    <row r="1" spans="1:8" ht="42" customHeight="1" thickBot="1" x14ac:dyDescent="0.3">
      <c r="A1" s="109"/>
      <c r="B1" s="184" t="str">
        <f>SAŽETAK!$A$1</f>
        <v>FINANCIJSKI PLAN SREDNJE ŠKOLE IVAN ŠVEAR IVANIĆ GRAD
ZA 2026. I PROJEKCIJA ZA 2027. I 2028. GODINU</v>
      </c>
      <c r="C1" s="185"/>
      <c r="D1" s="185"/>
      <c r="E1" s="185"/>
      <c r="F1" s="185"/>
      <c r="G1" s="185"/>
      <c r="H1" s="186"/>
    </row>
    <row r="2" spans="1:8" ht="18" customHeight="1" x14ac:dyDescent="0.25">
      <c r="A2" s="1"/>
      <c r="B2" s="1"/>
      <c r="C2" s="1"/>
      <c r="D2" s="1"/>
      <c r="E2" s="1"/>
      <c r="F2" s="1"/>
      <c r="G2" s="6"/>
      <c r="H2" s="6"/>
    </row>
    <row r="3" spans="1:8" ht="15.75" x14ac:dyDescent="0.25">
      <c r="A3" s="200" t="s">
        <v>20</v>
      </c>
      <c r="B3" s="200"/>
      <c r="C3" s="200"/>
      <c r="D3" s="200"/>
      <c r="E3" s="200"/>
      <c r="F3" s="202"/>
    </row>
    <row r="4" spans="1:8" ht="18" x14ac:dyDescent="0.25">
      <c r="A4" s="1"/>
      <c r="B4" s="1"/>
      <c r="C4" s="1"/>
      <c r="D4" s="1"/>
      <c r="E4" s="1"/>
      <c r="F4" s="2"/>
      <c r="G4" s="6"/>
      <c r="H4" s="6"/>
    </row>
    <row r="5" spans="1:8" ht="18" customHeight="1" x14ac:dyDescent="0.25">
      <c r="A5" s="200" t="s">
        <v>6</v>
      </c>
      <c r="B5" s="174"/>
      <c r="C5" s="174"/>
      <c r="D5" s="174"/>
      <c r="E5" s="174"/>
      <c r="F5" s="174"/>
    </row>
    <row r="6" spans="1:8" ht="18" x14ac:dyDescent="0.25">
      <c r="A6" s="1"/>
      <c r="B6" s="1"/>
      <c r="C6" s="1"/>
      <c r="D6" s="1"/>
      <c r="E6" s="1"/>
      <c r="F6" s="2"/>
      <c r="G6" s="6"/>
      <c r="H6" s="6"/>
    </row>
    <row r="7" spans="1:8" ht="15.75" x14ac:dyDescent="0.25">
      <c r="A7" s="200" t="s">
        <v>180</v>
      </c>
      <c r="B7" s="201"/>
      <c r="C7" s="201"/>
      <c r="D7" s="201"/>
      <c r="E7" s="201"/>
      <c r="F7" s="201"/>
    </row>
    <row r="8" spans="1:8" ht="15.75" x14ac:dyDescent="0.25">
      <c r="A8" s="31"/>
      <c r="B8" s="32"/>
      <c r="C8" s="32"/>
      <c r="D8" s="32"/>
      <c r="E8" s="32"/>
      <c r="F8" s="32"/>
      <c r="G8" s="70"/>
      <c r="H8" s="70"/>
    </row>
    <row r="9" spans="1:8" ht="32.25" customHeight="1" x14ac:dyDescent="0.25">
      <c r="A9" s="46" t="s">
        <v>7</v>
      </c>
      <c r="B9" s="47" t="s">
        <v>8</v>
      </c>
      <c r="C9" s="47" t="s">
        <v>5</v>
      </c>
      <c r="D9" s="48" t="s">
        <v>209</v>
      </c>
      <c r="E9" s="46" t="s">
        <v>166</v>
      </c>
      <c r="F9" s="46" t="s">
        <v>210</v>
      </c>
      <c r="G9" s="46" t="s">
        <v>165</v>
      </c>
      <c r="H9" s="46" t="s">
        <v>211</v>
      </c>
    </row>
    <row r="10" spans="1:8" ht="13.5" customHeight="1" x14ac:dyDescent="0.25">
      <c r="A10" s="49"/>
      <c r="B10" s="49"/>
      <c r="C10" s="94">
        <v>1</v>
      </c>
      <c r="D10" s="94">
        <v>2</v>
      </c>
      <c r="E10" s="94">
        <v>3</v>
      </c>
      <c r="F10" s="94">
        <v>4</v>
      </c>
      <c r="G10" s="94">
        <v>5</v>
      </c>
      <c r="H10" s="94">
        <v>6</v>
      </c>
    </row>
    <row r="11" spans="1:8" ht="24.75" customHeight="1" x14ac:dyDescent="0.25">
      <c r="A11" s="50"/>
      <c r="B11" s="51"/>
      <c r="C11" s="52" t="s">
        <v>87</v>
      </c>
      <c r="D11" s="52">
        <f>D12</f>
        <v>3223951.41</v>
      </c>
      <c r="E11" s="52">
        <f>E12+E20</f>
        <v>3792901</v>
      </c>
      <c r="F11" s="52">
        <f>F12+F20</f>
        <v>3692486</v>
      </c>
      <c r="G11" s="52">
        <f>G12+G20</f>
        <v>3670986</v>
      </c>
      <c r="H11" s="52">
        <f>H12+H20</f>
        <v>3670986</v>
      </c>
    </row>
    <row r="12" spans="1:8" ht="25.5" customHeight="1" x14ac:dyDescent="0.25">
      <c r="A12" s="49">
        <v>6</v>
      </c>
      <c r="B12" s="49"/>
      <c r="C12" s="49" t="s">
        <v>9</v>
      </c>
      <c r="D12" s="53">
        <f>D13+D14+D15+D16+D17</f>
        <v>3223951.41</v>
      </c>
      <c r="E12" s="53">
        <f>E13+E14+E15+E16+E17</f>
        <v>3701694</v>
      </c>
      <c r="F12" s="53">
        <f>F13+F14+F15+F16+F17</f>
        <v>3636486</v>
      </c>
      <c r="G12" s="53">
        <f>G13+G14+G15+G16+G17</f>
        <v>3670986</v>
      </c>
      <c r="H12" s="53">
        <f>H13+H14+H15+H16+H17</f>
        <v>3670986</v>
      </c>
    </row>
    <row r="13" spans="1:8" ht="28.5" x14ac:dyDescent="0.25">
      <c r="A13" s="58"/>
      <c r="B13" s="59">
        <v>63</v>
      </c>
      <c r="C13" s="59" t="s">
        <v>26</v>
      </c>
      <c r="D13" s="54">
        <v>2897034.91</v>
      </c>
      <c r="E13" s="54">
        <v>3348763</v>
      </c>
      <c r="F13" s="54">
        <v>3260000</v>
      </c>
      <c r="G13" s="54">
        <v>3316000</v>
      </c>
      <c r="H13" s="54">
        <v>3316000</v>
      </c>
    </row>
    <row r="14" spans="1:8" x14ac:dyDescent="0.25">
      <c r="A14" s="43"/>
      <c r="B14" s="43">
        <v>64</v>
      </c>
      <c r="C14" s="43" t="s">
        <v>97</v>
      </c>
      <c r="D14" s="54">
        <v>81.97</v>
      </c>
      <c r="E14" s="54">
        <v>100</v>
      </c>
      <c r="F14" s="54">
        <v>10</v>
      </c>
      <c r="G14" s="54">
        <v>10</v>
      </c>
      <c r="H14" s="54">
        <v>10</v>
      </c>
    </row>
    <row r="15" spans="1:8" ht="28.5" x14ac:dyDescent="0.25">
      <c r="A15" s="43"/>
      <c r="B15" s="43">
        <v>65</v>
      </c>
      <c r="C15" s="45" t="s">
        <v>98</v>
      </c>
      <c r="D15" s="54">
        <v>24693.93</v>
      </c>
      <c r="E15" s="54">
        <v>13700</v>
      </c>
      <c r="F15" s="54">
        <v>2000</v>
      </c>
      <c r="G15" s="54">
        <v>2000</v>
      </c>
      <c r="H15" s="54">
        <v>2000</v>
      </c>
    </row>
    <row r="16" spans="1:8" s="30" customFormat="1" ht="28.5" x14ac:dyDescent="0.25">
      <c r="A16" s="43"/>
      <c r="B16" s="43">
        <v>66</v>
      </c>
      <c r="C16" s="45" t="s">
        <v>99</v>
      </c>
      <c r="D16" s="54">
        <v>21406.3</v>
      </c>
      <c r="E16" s="54">
        <v>27750</v>
      </c>
      <c r="F16" s="54">
        <v>34000</v>
      </c>
      <c r="G16" s="54">
        <v>34000</v>
      </c>
      <c r="H16" s="54">
        <v>34000</v>
      </c>
    </row>
    <row r="17" spans="1:8" s="30" customFormat="1" ht="28.5" x14ac:dyDescent="0.25">
      <c r="A17" s="43"/>
      <c r="B17" s="43">
        <v>67</v>
      </c>
      <c r="C17" s="59" t="s">
        <v>27</v>
      </c>
      <c r="D17" s="54">
        <v>280734.3</v>
      </c>
      <c r="E17" s="54">
        <v>311381</v>
      </c>
      <c r="F17" s="54">
        <v>340476</v>
      </c>
      <c r="G17" s="54">
        <v>318976</v>
      </c>
      <c r="H17" s="54">
        <v>318976</v>
      </c>
    </row>
    <row r="18" spans="1:8" ht="25.5" customHeight="1" x14ac:dyDescent="0.25">
      <c r="A18" s="49">
        <v>9</v>
      </c>
      <c r="B18" s="49"/>
      <c r="C18" s="49" t="s">
        <v>182</v>
      </c>
      <c r="D18" s="53"/>
      <c r="E18" s="53">
        <f>E19</f>
        <v>91207</v>
      </c>
      <c r="F18" s="53">
        <f>F19</f>
        <v>56000</v>
      </c>
      <c r="G18" s="53">
        <v>0</v>
      </c>
      <c r="H18" s="53">
        <v>0</v>
      </c>
    </row>
    <row r="19" spans="1:8" s="30" customFormat="1" ht="25.5" customHeight="1" x14ac:dyDescent="0.25">
      <c r="A19" s="58"/>
      <c r="B19" s="58">
        <v>92</v>
      </c>
      <c r="C19" s="58" t="s">
        <v>183</v>
      </c>
      <c r="D19" s="54">
        <v>0</v>
      </c>
      <c r="E19" s="54">
        <f>E20</f>
        <v>91207</v>
      </c>
      <c r="F19" s="54">
        <f>F20</f>
        <v>56000</v>
      </c>
      <c r="G19" s="54">
        <v>0</v>
      </c>
      <c r="H19" s="54">
        <v>0</v>
      </c>
    </row>
    <row r="20" spans="1:8" x14ac:dyDescent="0.25">
      <c r="A20" s="43"/>
      <c r="B20" s="43">
        <v>92</v>
      </c>
      <c r="C20" s="43" t="s">
        <v>183</v>
      </c>
      <c r="D20" s="54">
        <v>0</v>
      </c>
      <c r="E20" s="54">
        <v>91207</v>
      </c>
      <c r="F20" s="54">
        <v>56000</v>
      </c>
      <c r="G20" s="56">
        <v>0</v>
      </c>
      <c r="H20" s="56">
        <v>0</v>
      </c>
    </row>
    <row r="21" spans="1:8" x14ac:dyDescent="0.25">
      <c r="A21" s="91"/>
      <c r="B21" s="91"/>
      <c r="C21" s="91"/>
      <c r="D21" s="91"/>
      <c r="E21" s="91"/>
      <c r="F21" s="91"/>
      <c r="G21" s="91"/>
      <c r="H21" s="91"/>
    </row>
    <row r="22" spans="1:8" ht="15.75" customHeight="1" x14ac:dyDescent="0.25">
      <c r="A22" s="198" t="s">
        <v>181</v>
      </c>
      <c r="B22" s="199"/>
      <c r="C22" s="199"/>
      <c r="D22" s="199"/>
      <c r="E22" s="199"/>
      <c r="F22" s="199"/>
      <c r="G22" s="84"/>
      <c r="H22" s="84"/>
    </row>
    <row r="23" spans="1:8" x14ac:dyDescent="0.25">
      <c r="A23" s="73"/>
      <c r="B23" s="73"/>
      <c r="C23" s="73"/>
      <c r="D23" s="73"/>
      <c r="E23" s="73"/>
      <c r="F23" s="73"/>
      <c r="G23" s="73"/>
      <c r="H23" s="73"/>
    </row>
    <row r="24" spans="1:8" ht="32.25" customHeight="1" x14ac:dyDescent="0.25">
      <c r="A24" s="46" t="s">
        <v>7</v>
      </c>
      <c r="B24" s="47" t="s">
        <v>8</v>
      </c>
      <c r="C24" s="47" t="s">
        <v>11</v>
      </c>
      <c r="D24" s="48" t="s">
        <v>209</v>
      </c>
      <c r="E24" s="60" t="s">
        <v>166</v>
      </c>
      <c r="F24" s="46" t="s">
        <v>210</v>
      </c>
      <c r="G24" s="60" t="s">
        <v>165</v>
      </c>
      <c r="H24" s="60" t="s">
        <v>211</v>
      </c>
    </row>
    <row r="25" spans="1:8" ht="12.75" customHeight="1" x14ac:dyDescent="0.25">
      <c r="A25" s="49"/>
      <c r="B25" s="49"/>
      <c r="C25" s="93">
        <v>1</v>
      </c>
      <c r="D25" s="93">
        <v>2</v>
      </c>
      <c r="E25" s="93">
        <v>3</v>
      </c>
      <c r="F25" s="93">
        <v>4</v>
      </c>
      <c r="G25" s="94">
        <v>5</v>
      </c>
      <c r="H25" s="94">
        <v>6</v>
      </c>
    </row>
    <row r="26" spans="1:8" ht="24.75" customHeight="1" x14ac:dyDescent="0.25">
      <c r="A26" s="50"/>
      <c r="B26" s="51"/>
      <c r="C26" s="51" t="s">
        <v>87</v>
      </c>
      <c r="D26" s="52">
        <f t="shared" ref="D26:E26" si="0">D27+D33</f>
        <v>3233995.74</v>
      </c>
      <c r="E26" s="52">
        <f t="shared" si="0"/>
        <v>3792901</v>
      </c>
      <c r="F26" s="52">
        <f>F27+F33</f>
        <v>3692486</v>
      </c>
      <c r="G26" s="52">
        <f>G27+G33</f>
        <v>3670986</v>
      </c>
      <c r="H26" s="52">
        <f>H27+H33</f>
        <v>3670986</v>
      </c>
    </row>
    <row r="27" spans="1:8" ht="25.5" customHeight="1" x14ac:dyDescent="0.25">
      <c r="A27" s="49">
        <v>3</v>
      </c>
      <c r="B27" s="49"/>
      <c r="C27" s="49" t="s">
        <v>12</v>
      </c>
      <c r="D27" s="53">
        <f>D28+D29+D30+D31+D32</f>
        <v>3188327.47</v>
      </c>
      <c r="E27" s="53">
        <f t="shared" ref="E27:F27" si="1">E28+E29+E30+E31+E32</f>
        <v>3743066</v>
      </c>
      <c r="F27" s="53">
        <f t="shared" si="1"/>
        <v>3652486</v>
      </c>
      <c r="G27" s="53">
        <f t="shared" ref="G27:H27" si="2">G28+G29+G30+G31+G32</f>
        <v>3653486</v>
      </c>
      <c r="H27" s="53">
        <f t="shared" si="2"/>
        <v>3653486</v>
      </c>
    </row>
    <row r="28" spans="1:8" s="30" customFormat="1" x14ac:dyDescent="0.25">
      <c r="A28" s="58"/>
      <c r="B28" s="59">
        <v>31</v>
      </c>
      <c r="C28" s="59" t="s">
        <v>13</v>
      </c>
      <c r="D28" s="108">
        <v>2789066.37</v>
      </c>
      <c r="E28" s="108">
        <v>3259200</v>
      </c>
      <c r="F28" s="108">
        <v>3264900</v>
      </c>
      <c r="G28" s="108">
        <v>3264900</v>
      </c>
      <c r="H28" s="108">
        <v>3264900</v>
      </c>
    </row>
    <row r="29" spans="1:8" s="30" customFormat="1" x14ac:dyDescent="0.25">
      <c r="A29" s="43"/>
      <c r="B29" s="43">
        <v>32</v>
      </c>
      <c r="C29" s="43" t="s">
        <v>22</v>
      </c>
      <c r="D29" s="54">
        <v>388588.98</v>
      </c>
      <c r="E29" s="54">
        <v>473135</v>
      </c>
      <c r="F29" s="54">
        <v>378886</v>
      </c>
      <c r="G29" s="54">
        <v>379886</v>
      </c>
      <c r="H29" s="54">
        <v>379886</v>
      </c>
    </row>
    <row r="30" spans="1:8" s="30" customFormat="1" x14ac:dyDescent="0.25">
      <c r="A30" s="43"/>
      <c r="B30" s="43">
        <v>34</v>
      </c>
      <c r="C30" s="41" t="s">
        <v>100</v>
      </c>
      <c r="D30" s="54">
        <v>2105.06</v>
      </c>
      <c r="E30" s="54">
        <v>2591</v>
      </c>
      <c r="F30" s="54">
        <v>200</v>
      </c>
      <c r="G30" s="54">
        <v>200</v>
      </c>
      <c r="H30" s="54">
        <v>200</v>
      </c>
    </row>
    <row r="31" spans="1:8" s="30" customFormat="1" ht="28.5" x14ac:dyDescent="0.25">
      <c r="A31" s="43"/>
      <c r="B31" s="43">
        <v>37</v>
      </c>
      <c r="C31" s="45" t="s">
        <v>101</v>
      </c>
      <c r="D31" s="54">
        <v>6793.43</v>
      </c>
      <c r="E31" s="54">
        <v>6200</v>
      </c>
      <c r="F31" s="54">
        <v>6500</v>
      </c>
      <c r="G31" s="54">
        <v>6500</v>
      </c>
      <c r="H31" s="54">
        <v>6500</v>
      </c>
    </row>
    <row r="32" spans="1:8" s="30" customFormat="1" x14ac:dyDescent="0.25">
      <c r="A32" s="43"/>
      <c r="B32" s="43">
        <v>38</v>
      </c>
      <c r="C32" s="44" t="s">
        <v>122</v>
      </c>
      <c r="D32" s="54">
        <v>1773.63</v>
      </c>
      <c r="E32" s="54">
        <v>1940</v>
      </c>
      <c r="F32" s="54">
        <v>2000</v>
      </c>
      <c r="G32" s="54">
        <v>2000</v>
      </c>
      <c r="H32" s="54">
        <v>2000</v>
      </c>
    </row>
    <row r="33" spans="1:8" ht="24.75" customHeight="1" x14ac:dyDescent="0.25">
      <c r="A33" s="61">
        <v>4</v>
      </c>
      <c r="B33" s="62"/>
      <c r="C33" s="63" t="s">
        <v>14</v>
      </c>
      <c r="D33" s="53">
        <f>D34+D35</f>
        <v>45668.27</v>
      </c>
      <c r="E33" s="53">
        <f t="shared" ref="E33:H33" si="3">E34+E35</f>
        <v>49835</v>
      </c>
      <c r="F33" s="53">
        <f t="shared" si="3"/>
        <v>40000</v>
      </c>
      <c r="G33" s="53">
        <f t="shared" si="3"/>
        <v>17500</v>
      </c>
      <c r="H33" s="53">
        <f t="shared" si="3"/>
        <v>17500</v>
      </c>
    </row>
    <row r="34" spans="1:8" s="30" customFormat="1" ht="15.75" customHeight="1" x14ac:dyDescent="0.25">
      <c r="A34" s="153"/>
      <c r="B34" s="154">
        <v>42</v>
      </c>
      <c r="C34" s="69" t="s">
        <v>15</v>
      </c>
      <c r="D34" s="54">
        <v>42418.27</v>
      </c>
      <c r="E34" s="54">
        <v>49835</v>
      </c>
      <c r="F34" s="54">
        <v>19500</v>
      </c>
      <c r="G34" s="54">
        <v>17500</v>
      </c>
      <c r="H34" s="54">
        <v>17500</v>
      </c>
    </row>
    <row r="35" spans="1:8" s="30" customFormat="1" x14ac:dyDescent="0.25">
      <c r="A35" s="59"/>
      <c r="B35" s="59">
        <v>45</v>
      </c>
      <c r="C35" s="69" t="s">
        <v>230</v>
      </c>
      <c r="D35" s="54">
        <v>3250</v>
      </c>
      <c r="E35" s="54">
        <v>0</v>
      </c>
      <c r="F35" s="54">
        <v>20500</v>
      </c>
      <c r="G35" s="54">
        <v>0</v>
      </c>
      <c r="H35" s="54">
        <v>0</v>
      </c>
    </row>
    <row r="36" spans="1:8" x14ac:dyDescent="0.25">
      <c r="A36" s="84"/>
      <c r="B36" s="84"/>
      <c r="C36" s="84"/>
      <c r="D36" s="91"/>
      <c r="E36" s="84"/>
      <c r="F36" s="84"/>
      <c r="G36" s="84"/>
      <c r="H36" s="84"/>
    </row>
    <row r="37" spans="1:8" x14ac:dyDescent="0.25">
      <c r="A37" s="196" t="s">
        <v>108</v>
      </c>
      <c r="B37" s="197"/>
      <c r="C37" s="197"/>
      <c r="D37" s="197"/>
      <c r="E37" s="197"/>
      <c r="F37" s="197"/>
      <c r="G37" s="84"/>
      <c r="H37" s="84"/>
    </row>
    <row r="38" spans="1:8" x14ac:dyDescent="0.25">
      <c r="A38" s="73"/>
      <c r="B38" s="92"/>
      <c r="C38" s="92"/>
      <c r="D38" s="92"/>
      <c r="E38" s="92"/>
      <c r="F38" s="92"/>
      <c r="G38" s="92"/>
      <c r="H38" s="92"/>
    </row>
    <row r="39" spans="1:8" ht="32.25" customHeight="1" x14ac:dyDescent="0.25">
      <c r="A39" s="73"/>
      <c r="B39" s="92"/>
      <c r="C39" s="92"/>
      <c r="D39" s="60" t="s">
        <v>209</v>
      </c>
      <c r="E39" s="60" t="s">
        <v>166</v>
      </c>
      <c r="F39" s="60" t="s">
        <v>210</v>
      </c>
      <c r="G39" s="60" t="s">
        <v>165</v>
      </c>
      <c r="H39" s="60" t="s">
        <v>211</v>
      </c>
    </row>
    <row r="40" spans="1:8" x14ac:dyDescent="0.25">
      <c r="A40" s="84"/>
      <c r="B40" s="84"/>
      <c r="C40" s="64" t="s">
        <v>104</v>
      </c>
      <c r="D40" s="60">
        <f>D11</f>
        <v>3223951.41</v>
      </c>
      <c r="E40" s="60">
        <f>E11</f>
        <v>3792901</v>
      </c>
      <c r="F40" s="60">
        <f>F11</f>
        <v>3692486</v>
      </c>
      <c r="G40" s="60">
        <f>G11</f>
        <v>3670986</v>
      </c>
      <c r="H40" s="60">
        <f>H11</f>
        <v>3670986</v>
      </c>
    </row>
    <row r="41" spans="1:8" x14ac:dyDescent="0.25">
      <c r="A41" s="84"/>
      <c r="B41" s="84"/>
      <c r="C41" s="65" t="s">
        <v>105</v>
      </c>
      <c r="D41" s="66">
        <f>D26</f>
        <v>3233995.74</v>
      </c>
      <c r="E41" s="66">
        <f>E26</f>
        <v>3792901</v>
      </c>
      <c r="F41" s="66">
        <f>F26</f>
        <v>3692486</v>
      </c>
      <c r="G41" s="66">
        <f>G26</f>
        <v>3670986</v>
      </c>
      <c r="H41" s="66">
        <f>H26</f>
        <v>3670986</v>
      </c>
    </row>
    <row r="42" spans="1:8" x14ac:dyDescent="0.25">
      <c r="A42" s="84"/>
      <c r="B42" s="84"/>
      <c r="C42" s="67" t="s">
        <v>106</v>
      </c>
      <c r="D42" s="68">
        <f>D40-D41</f>
        <v>-10044.330000000075</v>
      </c>
      <c r="E42" s="68">
        <f>E40-E41</f>
        <v>0</v>
      </c>
      <c r="F42" s="68">
        <f>F40-F41</f>
        <v>0</v>
      </c>
      <c r="G42" s="68">
        <f t="shared" ref="G42:H42" si="4">G40-G41</f>
        <v>0</v>
      </c>
      <c r="H42" s="68">
        <f t="shared" si="4"/>
        <v>0</v>
      </c>
    </row>
    <row r="44" spans="1:8" x14ac:dyDescent="0.25">
      <c r="C44" s="98" t="s">
        <v>172</v>
      </c>
    </row>
  </sheetData>
  <mergeCells count="6">
    <mergeCell ref="B1:H1"/>
    <mergeCell ref="A37:F37"/>
    <mergeCell ref="A22:F22"/>
    <mergeCell ref="A7:F7"/>
    <mergeCell ref="A3:F3"/>
    <mergeCell ref="A5:F5"/>
  </mergeCells>
  <pageMargins left="0.7" right="0.7" top="0.75" bottom="0.75" header="0.3" footer="0.3"/>
  <pageSetup paperSize="9" scale="5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617D-4EE8-43B9-B195-349F17DA3740}">
  <sheetPr>
    <pageSetUpPr fitToPage="1"/>
  </sheetPr>
  <dimension ref="A1:O20"/>
  <sheetViews>
    <sheetView zoomScale="83" zoomScaleNormal="83" workbookViewId="0">
      <selection activeCell="L22" sqref="L22"/>
    </sheetView>
  </sheetViews>
  <sheetFormatPr defaultRowHeight="15" x14ac:dyDescent="0.25"/>
  <cols>
    <col min="1" max="1" width="8.5703125" customWidth="1"/>
    <col min="2" max="2" width="9" customWidth="1"/>
    <col min="3" max="3" width="54.85546875" customWidth="1"/>
    <col min="4" max="4" width="21.28515625" customWidth="1"/>
    <col min="5" max="6" width="21.42578125" customWidth="1"/>
    <col min="7" max="8" width="18.7109375" customWidth="1"/>
  </cols>
  <sheetData>
    <row r="1" spans="1:15" ht="42" customHeight="1" x14ac:dyDescent="0.25">
      <c r="A1" s="109"/>
      <c r="B1" s="109"/>
      <c r="C1" s="205" t="str">
        <f>SAŽETAK!$A$1</f>
        <v>FINANCIJSKI PLAN SREDNJE ŠKOLE IVAN ŠVEAR IVANIĆ GRAD
ZA 2026. I PROJEKCIJA ZA 2027. I 2028. GODINU</v>
      </c>
      <c r="D1" s="206"/>
      <c r="E1" s="206"/>
      <c r="F1" s="206"/>
      <c r="G1" s="206"/>
      <c r="H1" s="207"/>
    </row>
    <row r="2" spans="1:15" ht="18" customHeight="1" x14ac:dyDescent="0.25">
      <c r="A2" s="6"/>
      <c r="B2" s="6"/>
      <c r="C2" s="6"/>
      <c r="D2" s="6"/>
      <c r="E2" s="6"/>
      <c r="F2" s="6"/>
      <c r="G2" s="6"/>
      <c r="H2" s="6"/>
    </row>
    <row r="3" spans="1:15" ht="15.75" x14ac:dyDescent="0.25">
      <c r="A3" s="200" t="s">
        <v>20</v>
      </c>
      <c r="B3" s="200"/>
      <c r="C3" s="200"/>
      <c r="D3" s="200"/>
      <c r="E3" s="200"/>
      <c r="F3" s="202"/>
      <c r="G3" s="204"/>
    </row>
    <row r="4" spans="1:15" ht="18" x14ac:dyDescent="0.25">
      <c r="A4" s="6"/>
      <c r="B4" s="6"/>
      <c r="C4" s="6"/>
      <c r="D4" s="6"/>
      <c r="E4" s="6"/>
      <c r="F4" s="2"/>
      <c r="G4" s="6"/>
      <c r="H4" s="6"/>
    </row>
    <row r="5" spans="1:15" ht="18" customHeight="1" x14ac:dyDescent="0.25">
      <c r="A5" s="200" t="s">
        <v>178</v>
      </c>
      <c r="B5" s="174"/>
      <c r="C5" s="174"/>
      <c r="D5" s="174"/>
      <c r="E5" s="174"/>
      <c r="F5" s="174"/>
    </row>
    <row r="6" spans="1:15" ht="18" x14ac:dyDescent="0.25">
      <c r="A6" s="6"/>
      <c r="B6" s="6"/>
      <c r="C6" s="6"/>
      <c r="D6" s="6"/>
      <c r="E6" s="6"/>
      <c r="F6" s="2"/>
      <c r="G6" s="6"/>
      <c r="H6" s="6"/>
    </row>
    <row r="7" spans="1:15" ht="15.75" x14ac:dyDescent="0.25">
      <c r="A7" s="200" t="s">
        <v>179</v>
      </c>
      <c r="B7" s="201"/>
      <c r="C7" s="201"/>
      <c r="D7" s="201"/>
      <c r="E7" s="201"/>
      <c r="F7" s="201"/>
      <c r="G7" s="203"/>
    </row>
    <row r="8" spans="1:15" ht="15.75" x14ac:dyDescent="0.25">
      <c r="A8" s="99"/>
      <c r="B8" s="100"/>
      <c r="C8" s="100"/>
      <c r="D8" s="100"/>
      <c r="E8" s="100"/>
      <c r="F8" s="100"/>
      <c r="G8" s="102"/>
    </row>
    <row r="9" spans="1:15" ht="15.75" x14ac:dyDescent="0.25">
      <c r="A9" s="99"/>
      <c r="B9" s="100"/>
      <c r="C9" s="100"/>
      <c r="D9" s="100"/>
      <c r="E9" s="100"/>
      <c r="F9" s="100"/>
      <c r="G9" s="100"/>
      <c r="H9" s="100"/>
    </row>
    <row r="10" spans="1:15" ht="32.25" customHeight="1" x14ac:dyDescent="0.25">
      <c r="A10" s="46" t="s">
        <v>7</v>
      </c>
      <c r="B10" s="47" t="s">
        <v>8</v>
      </c>
      <c r="C10" s="47" t="s">
        <v>5</v>
      </c>
      <c r="D10" s="48" t="s">
        <v>157</v>
      </c>
      <c r="E10" s="46" t="s">
        <v>130</v>
      </c>
      <c r="F10" s="46" t="s">
        <v>163</v>
      </c>
      <c r="G10" s="46" t="s">
        <v>164</v>
      </c>
      <c r="H10" s="46" t="s">
        <v>165</v>
      </c>
    </row>
    <row r="11" spans="1:15" ht="13.5" customHeight="1" x14ac:dyDescent="0.25">
      <c r="A11" s="49"/>
      <c r="B11" s="49"/>
      <c r="C11" s="94">
        <v>1</v>
      </c>
      <c r="D11" s="94">
        <v>2</v>
      </c>
      <c r="E11" s="94">
        <v>3</v>
      </c>
      <c r="F11" s="94">
        <v>4</v>
      </c>
      <c r="G11" s="94">
        <v>5</v>
      </c>
      <c r="H11" s="94">
        <v>6</v>
      </c>
    </row>
    <row r="12" spans="1:15" ht="24.75" customHeight="1" x14ac:dyDescent="0.25">
      <c r="A12" s="50"/>
      <c r="B12" s="51"/>
      <c r="C12" s="52" t="s">
        <v>87</v>
      </c>
      <c r="D12" s="103">
        <f>D13</f>
        <v>0</v>
      </c>
      <c r="E12" s="103">
        <v>0</v>
      </c>
      <c r="F12" s="103">
        <f>F13</f>
        <v>0</v>
      </c>
      <c r="G12" s="103">
        <v>0</v>
      </c>
      <c r="H12" s="103">
        <v>0</v>
      </c>
    </row>
    <row r="13" spans="1:15" ht="25.5" customHeight="1" x14ac:dyDescent="0.25">
      <c r="A13" s="49">
        <v>8</v>
      </c>
      <c r="B13" s="49"/>
      <c r="C13" s="49" t="s">
        <v>174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O13" s="101"/>
    </row>
    <row r="14" spans="1:15" s="30" customFormat="1" x14ac:dyDescent="0.25">
      <c r="A14" s="58"/>
      <c r="B14" s="59">
        <v>84</v>
      </c>
      <c r="C14" s="59" t="s">
        <v>175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</row>
    <row r="15" spans="1:15" x14ac:dyDescent="0.25">
      <c r="A15" s="43"/>
      <c r="B15" s="43"/>
      <c r="C15" s="41"/>
      <c r="D15" s="56"/>
      <c r="E15" s="57"/>
      <c r="F15" s="57"/>
      <c r="G15" s="57"/>
      <c r="H15" s="57"/>
    </row>
    <row r="16" spans="1:15" x14ac:dyDescent="0.25">
      <c r="A16" s="91"/>
      <c r="B16" s="91"/>
      <c r="C16" s="91"/>
      <c r="D16" s="91"/>
      <c r="E16" s="91"/>
      <c r="F16" s="91"/>
      <c r="G16" s="91"/>
      <c r="H16" s="91"/>
    </row>
    <row r="17" spans="1:8" ht="24.75" customHeight="1" x14ac:dyDescent="0.25">
      <c r="A17" s="50"/>
      <c r="B17" s="51"/>
      <c r="C17" s="51" t="s">
        <v>87</v>
      </c>
      <c r="D17" s="103">
        <v>0</v>
      </c>
      <c r="E17" s="103">
        <v>0</v>
      </c>
      <c r="F17" s="103">
        <v>0</v>
      </c>
      <c r="G17" s="71">
        <v>0</v>
      </c>
      <c r="H17" s="71">
        <v>0</v>
      </c>
    </row>
    <row r="18" spans="1:8" ht="25.5" customHeight="1" x14ac:dyDescent="0.25">
      <c r="A18" s="49">
        <v>5</v>
      </c>
      <c r="B18" s="49"/>
      <c r="C18" s="49" t="s">
        <v>176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</row>
    <row r="19" spans="1:8" s="30" customFormat="1" x14ac:dyDescent="0.25">
      <c r="A19" s="58"/>
      <c r="B19" s="59">
        <v>54</v>
      </c>
      <c r="C19" s="59" t="s">
        <v>177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</row>
    <row r="20" spans="1:8" x14ac:dyDescent="0.25">
      <c r="A20" s="43"/>
      <c r="B20" s="43"/>
      <c r="C20" s="41"/>
      <c r="D20" s="54"/>
      <c r="E20" s="55"/>
      <c r="F20" s="55"/>
      <c r="G20" s="57"/>
      <c r="H20" s="57"/>
    </row>
  </sheetData>
  <mergeCells count="4">
    <mergeCell ref="A5:F5"/>
    <mergeCell ref="A7:G7"/>
    <mergeCell ref="A3:G3"/>
    <mergeCell ref="C1:H1"/>
  </mergeCells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A31F-AFDD-4F63-8257-A2D1FD43FE61}">
  <sheetPr>
    <pageSetUpPr fitToPage="1"/>
  </sheetPr>
  <dimension ref="A1:K56"/>
  <sheetViews>
    <sheetView workbookViewId="0">
      <selection activeCell="J53" sqref="J53"/>
    </sheetView>
  </sheetViews>
  <sheetFormatPr defaultRowHeight="15" x14ac:dyDescent="0.25"/>
  <cols>
    <col min="1" max="1" width="37.7109375" customWidth="1"/>
    <col min="2" max="2" width="23.85546875" customWidth="1"/>
    <col min="3" max="4" width="23.7109375" customWidth="1"/>
    <col min="5" max="5" width="18.28515625" customWidth="1"/>
    <col min="6" max="6" width="18.42578125" customWidth="1"/>
    <col min="11" max="11" width="24.42578125" customWidth="1"/>
  </cols>
  <sheetData>
    <row r="1" spans="1:6" ht="42" customHeight="1" thickBot="1" x14ac:dyDescent="0.3">
      <c r="A1" s="208" t="str">
        <f>SAŽETAK!$A$1</f>
        <v>FINANCIJSKI PLAN SREDNJE ŠKOLE IVAN ŠVEAR IVANIĆ GRAD
ZA 2026. I PROJEKCIJA ZA 2027. I 2028. GODINU</v>
      </c>
      <c r="B1" s="209"/>
      <c r="C1" s="209"/>
      <c r="D1" s="209"/>
      <c r="E1" s="209"/>
      <c r="F1" s="210"/>
    </row>
    <row r="2" spans="1:6" ht="15.75" x14ac:dyDescent="0.25">
      <c r="A2" s="200" t="s">
        <v>20</v>
      </c>
      <c r="B2" s="200"/>
      <c r="C2" s="202"/>
      <c r="D2" s="202"/>
    </row>
    <row r="3" spans="1:6" ht="18" x14ac:dyDescent="0.25">
      <c r="A3" s="6"/>
      <c r="B3" s="6"/>
      <c r="C3" s="2"/>
      <c r="D3" s="2"/>
    </row>
    <row r="4" spans="1:6" ht="18" customHeight="1" x14ac:dyDescent="0.25">
      <c r="A4" s="200" t="s">
        <v>147</v>
      </c>
      <c r="B4" s="200"/>
      <c r="C4" s="200"/>
      <c r="D4" s="200"/>
    </row>
    <row r="5" spans="1:6" ht="18" x14ac:dyDescent="0.25">
      <c r="A5" s="6"/>
      <c r="B5" s="6"/>
      <c r="C5" s="2"/>
      <c r="D5" s="2"/>
    </row>
    <row r="6" spans="1:6" ht="29.25" customHeight="1" x14ac:dyDescent="0.25">
      <c r="A6" s="211" t="s">
        <v>141</v>
      </c>
      <c r="B6" s="211"/>
      <c r="C6" s="211"/>
      <c r="D6" s="211"/>
    </row>
    <row r="7" spans="1:6" ht="18" x14ac:dyDescent="0.25">
      <c r="A7" s="6"/>
      <c r="B7" s="6"/>
      <c r="C7" s="2"/>
      <c r="D7" s="2"/>
    </row>
    <row r="8" spans="1:6" ht="41.25" customHeight="1" x14ac:dyDescent="0.25">
      <c r="A8" s="130" t="s">
        <v>17</v>
      </c>
      <c r="B8" s="131" t="str">
        <f ca="1">SAŽETAK!F7</f>
        <v>Izvršenje 2024.</v>
      </c>
      <c r="C8" s="132" t="str">
        <f ca="1">SAŽETAK!G7</f>
        <v>Plan 2025.</v>
      </c>
      <c r="D8" s="132" t="str">
        <f ca="1">SAŽETAK!H7</f>
        <v>Plana za 2026.</v>
      </c>
      <c r="E8" s="132" t="str">
        <f ca="1">SAŽETAK!I7</f>
        <v>Projekcije za 2027.</v>
      </c>
      <c r="F8" s="132" t="str">
        <f ca="1">SAŽETAK!J7</f>
        <v>Projekcije za 2028.</v>
      </c>
    </row>
    <row r="9" spans="1:6" ht="12" customHeight="1" x14ac:dyDescent="0.25">
      <c r="A9" s="133"/>
      <c r="B9" s="134">
        <v>1</v>
      </c>
      <c r="C9" s="134">
        <v>2</v>
      </c>
      <c r="D9" s="134">
        <v>3</v>
      </c>
      <c r="E9" s="135">
        <v>4</v>
      </c>
      <c r="F9" s="135">
        <v>5</v>
      </c>
    </row>
    <row r="10" spans="1:6" ht="24" customHeight="1" x14ac:dyDescent="0.25">
      <c r="A10" s="136" t="s">
        <v>219</v>
      </c>
      <c r="B10" s="20">
        <f>B11+B13+B15+B17+B21</f>
        <v>3223951.4099999997</v>
      </c>
      <c r="C10" s="20">
        <f>C11+C13+C15+C17+C21</f>
        <v>3701694</v>
      </c>
      <c r="D10" s="20">
        <f>D11+D13+D15+D17+D21</f>
        <v>3636486</v>
      </c>
      <c r="E10" s="20">
        <f>E11+E13+E15+E17+E21</f>
        <v>3670986</v>
      </c>
      <c r="F10" s="20">
        <f>F11+F13+F15+F17+F21</f>
        <v>3670986</v>
      </c>
    </row>
    <row r="11" spans="1:6" s="30" customFormat="1" ht="24" customHeight="1" x14ac:dyDescent="0.25">
      <c r="A11" s="137" t="s">
        <v>194</v>
      </c>
      <c r="B11" s="18">
        <f>B12</f>
        <v>278116.49</v>
      </c>
      <c r="C11" s="18">
        <f>C12</f>
        <v>311381</v>
      </c>
      <c r="D11" s="18">
        <f t="shared" ref="D11:F11" si="0">D12</f>
        <v>340476</v>
      </c>
      <c r="E11" s="18">
        <f t="shared" si="0"/>
        <v>318976</v>
      </c>
      <c r="F11" s="18">
        <f t="shared" si="0"/>
        <v>318976</v>
      </c>
    </row>
    <row r="12" spans="1:6" ht="17.25" customHeight="1" x14ac:dyDescent="0.25">
      <c r="A12" s="138" t="s">
        <v>220</v>
      </c>
      <c r="B12" s="16">
        <v>278116.49</v>
      </c>
      <c r="C12" s="16">
        <v>311381</v>
      </c>
      <c r="D12" s="16">
        <v>340476</v>
      </c>
      <c r="E12" s="16">
        <v>318976</v>
      </c>
      <c r="F12" s="16">
        <v>318976</v>
      </c>
    </row>
    <row r="13" spans="1:6" ht="24" customHeight="1" x14ac:dyDescent="0.25">
      <c r="A13" s="139" t="s">
        <v>195</v>
      </c>
      <c r="B13" s="18">
        <f>B14</f>
        <v>18798.2</v>
      </c>
      <c r="C13" s="18">
        <f t="shared" ref="C13:F13" si="1">C14</f>
        <v>24100</v>
      </c>
      <c r="D13" s="18">
        <f t="shared" si="1"/>
        <v>24010</v>
      </c>
      <c r="E13" s="18">
        <f t="shared" si="1"/>
        <v>24010</v>
      </c>
      <c r="F13" s="18">
        <f t="shared" si="1"/>
        <v>24010</v>
      </c>
    </row>
    <row r="14" spans="1:6" ht="17.25" customHeight="1" x14ac:dyDescent="0.25">
      <c r="A14" s="33" t="s">
        <v>138</v>
      </c>
      <c r="B14" s="16">
        <v>18798.2</v>
      </c>
      <c r="C14" s="16">
        <v>24100</v>
      </c>
      <c r="D14" s="16">
        <v>24010</v>
      </c>
      <c r="E14" s="16">
        <v>24010</v>
      </c>
      <c r="F14" s="16">
        <v>24010</v>
      </c>
    </row>
    <row r="15" spans="1:6" ht="24.75" customHeight="1" x14ac:dyDescent="0.25">
      <c r="A15" s="106" t="s">
        <v>196</v>
      </c>
      <c r="B15" s="18">
        <f>25277.14</f>
        <v>25277.14</v>
      </c>
      <c r="C15" s="18">
        <f>C16</f>
        <v>14700</v>
      </c>
      <c r="D15" s="18">
        <f>D16</f>
        <v>3500</v>
      </c>
      <c r="E15" s="18">
        <f t="shared" ref="E15:F15" si="2">E16</f>
        <v>3500</v>
      </c>
      <c r="F15" s="18">
        <f t="shared" si="2"/>
        <v>3500</v>
      </c>
    </row>
    <row r="16" spans="1:6" ht="17.25" customHeight="1" x14ac:dyDescent="0.25">
      <c r="A16" s="33" t="s">
        <v>137</v>
      </c>
      <c r="B16" s="16">
        <v>25277.14</v>
      </c>
      <c r="C16" s="16">
        <v>14700</v>
      </c>
      <c r="D16" s="16">
        <v>3500</v>
      </c>
      <c r="E16" s="16">
        <v>3500</v>
      </c>
      <c r="F16" s="16">
        <v>3500</v>
      </c>
    </row>
    <row r="17" spans="1:6" ht="24" customHeight="1" x14ac:dyDescent="0.25">
      <c r="A17" s="106" t="s">
        <v>197</v>
      </c>
      <c r="B17" s="18">
        <f>B18+B19+B20</f>
        <v>2899069.51</v>
      </c>
      <c r="C17" s="18">
        <f>C18+C19+C20</f>
        <v>3347763</v>
      </c>
      <c r="D17" s="18">
        <f t="shared" ref="D17" si="3">D18+D19+D20</f>
        <v>3258500</v>
      </c>
      <c r="E17" s="18">
        <f>E18+E19+E20</f>
        <v>3314500</v>
      </c>
      <c r="F17" s="18">
        <f>F18+F19+F20</f>
        <v>3314500</v>
      </c>
    </row>
    <row r="18" spans="1:6" ht="17.25" customHeight="1" x14ac:dyDescent="0.25">
      <c r="A18" s="33" t="s">
        <v>143</v>
      </c>
      <c r="B18" s="16">
        <v>2785936.09</v>
      </c>
      <c r="C18" s="16">
        <v>3232140</v>
      </c>
      <c r="D18" s="16">
        <v>3206500</v>
      </c>
      <c r="E18" s="16">
        <v>3206500</v>
      </c>
      <c r="F18" s="16">
        <v>3206500</v>
      </c>
    </row>
    <row r="19" spans="1:6" ht="17.25" customHeight="1" x14ac:dyDescent="0.25">
      <c r="A19" s="33" t="s">
        <v>140</v>
      </c>
      <c r="B19" s="16">
        <v>110515.61</v>
      </c>
      <c r="C19" s="16">
        <v>115623</v>
      </c>
      <c r="D19" s="16">
        <v>52000</v>
      </c>
      <c r="E19" s="16">
        <v>108000</v>
      </c>
      <c r="F19" s="16">
        <v>108000</v>
      </c>
    </row>
    <row r="20" spans="1:6" ht="17.25" customHeight="1" x14ac:dyDescent="0.25">
      <c r="A20" s="33" t="s">
        <v>142</v>
      </c>
      <c r="B20" s="16">
        <v>2617.81</v>
      </c>
      <c r="C20" s="16">
        <v>0</v>
      </c>
      <c r="D20" s="16">
        <v>0</v>
      </c>
      <c r="E20" s="16">
        <v>0</v>
      </c>
      <c r="F20" s="16">
        <v>0</v>
      </c>
    </row>
    <row r="21" spans="1:6" ht="18.75" customHeight="1" x14ac:dyDescent="0.25">
      <c r="A21" s="33" t="s">
        <v>198</v>
      </c>
      <c r="B21" s="18">
        <f>B22</f>
        <v>2690.07</v>
      </c>
      <c r="C21" s="18">
        <v>3750</v>
      </c>
      <c r="D21" s="18">
        <f>D22</f>
        <v>10000</v>
      </c>
      <c r="E21" s="18">
        <f t="shared" ref="E21:F21" si="4">E22</f>
        <v>10000</v>
      </c>
      <c r="F21" s="18">
        <f t="shared" si="4"/>
        <v>10000</v>
      </c>
    </row>
    <row r="22" spans="1:6" ht="17.25" customHeight="1" x14ac:dyDescent="0.25">
      <c r="A22" s="5" t="s">
        <v>139</v>
      </c>
      <c r="B22" s="16">
        <v>2690.07</v>
      </c>
      <c r="C22" s="16">
        <v>3750</v>
      </c>
      <c r="D22" s="16">
        <v>10000</v>
      </c>
      <c r="E22" s="16">
        <v>10000</v>
      </c>
      <c r="F22" s="16">
        <v>10000</v>
      </c>
    </row>
    <row r="23" spans="1:6" ht="17.25" customHeight="1" x14ac:dyDescent="0.25"/>
    <row r="24" spans="1:6" ht="24" customHeight="1" x14ac:dyDescent="0.25">
      <c r="A24" s="136" t="s">
        <v>221</v>
      </c>
      <c r="B24" s="20">
        <f>B25+B26+B27+B28</f>
        <v>101851.92</v>
      </c>
      <c r="C24" s="20">
        <f t="shared" ref="C24:F24" si="5">C25+C26+C27+C28</f>
        <v>91207</v>
      </c>
      <c r="D24" s="20">
        <f t="shared" si="5"/>
        <v>56000</v>
      </c>
      <c r="E24" s="20">
        <f t="shared" si="5"/>
        <v>0</v>
      </c>
      <c r="F24" s="20">
        <f t="shared" si="5"/>
        <v>0</v>
      </c>
    </row>
    <row r="25" spans="1:6" ht="17.25" customHeight="1" x14ac:dyDescent="0.25">
      <c r="A25" s="33" t="s">
        <v>144</v>
      </c>
      <c r="B25" s="16">
        <v>18560.16</v>
      </c>
      <c r="C25" s="16">
        <v>0</v>
      </c>
      <c r="D25" s="16">
        <v>0</v>
      </c>
      <c r="E25" s="16">
        <v>0</v>
      </c>
      <c r="F25" s="16">
        <v>0</v>
      </c>
    </row>
    <row r="26" spans="1:6" ht="15.75" customHeight="1" x14ac:dyDescent="0.25">
      <c r="A26" s="33" t="s">
        <v>162</v>
      </c>
      <c r="B26" s="16">
        <v>6966.9</v>
      </c>
      <c r="C26" s="16">
        <v>2000</v>
      </c>
      <c r="D26" s="16">
        <v>6000</v>
      </c>
      <c r="E26" s="16">
        <v>0</v>
      </c>
      <c r="F26" s="16">
        <v>0</v>
      </c>
    </row>
    <row r="27" spans="1:6" ht="25.5" customHeight="1" x14ac:dyDescent="0.25">
      <c r="A27" s="33" t="s">
        <v>203</v>
      </c>
      <c r="B27" s="16">
        <v>76324.86</v>
      </c>
      <c r="C27" s="16">
        <v>88907</v>
      </c>
      <c r="D27" s="16">
        <v>50000</v>
      </c>
      <c r="E27" s="16">
        <v>0</v>
      </c>
      <c r="F27" s="16">
        <v>0</v>
      </c>
    </row>
    <row r="28" spans="1:6" ht="30" customHeight="1" x14ac:dyDescent="0.25">
      <c r="A28" s="33" t="s">
        <v>222</v>
      </c>
      <c r="B28" s="17"/>
      <c r="C28" s="17">
        <v>300</v>
      </c>
      <c r="D28" s="17">
        <v>0</v>
      </c>
      <c r="E28" s="17"/>
      <c r="F28" s="17"/>
    </row>
    <row r="29" spans="1:6" ht="41.25" customHeight="1" x14ac:dyDescent="0.25"/>
    <row r="30" spans="1:6" ht="29.25" customHeight="1" x14ac:dyDescent="0.25">
      <c r="A30" s="211" t="s">
        <v>141</v>
      </c>
      <c r="B30" s="211"/>
      <c r="C30" s="211"/>
      <c r="D30" s="211"/>
    </row>
    <row r="31" spans="1:6" ht="41.25" customHeight="1" x14ac:dyDescent="0.25">
      <c r="A31" s="130" t="s">
        <v>17</v>
      </c>
      <c r="B31" s="131" t="s">
        <v>209</v>
      </c>
      <c r="C31" s="132" t="s">
        <v>166</v>
      </c>
      <c r="D31" s="132" t="s">
        <v>210</v>
      </c>
      <c r="E31" s="132" t="s">
        <v>165</v>
      </c>
      <c r="F31" s="132" t="s">
        <v>211</v>
      </c>
    </row>
    <row r="32" spans="1:6" s="30" customFormat="1" ht="24" customHeight="1" x14ac:dyDescent="0.25">
      <c r="A32" s="133"/>
      <c r="B32" s="134">
        <v>1</v>
      </c>
      <c r="C32" s="134">
        <v>2</v>
      </c>
      <c r="D32" s="134">
        <v>3</v>
      </c>
      <c r="E32" s="135">
        <v>4</v>
      </c>
      <c r="F32" s="135">
        <v>5</v>
      </c>
    </row>
    <row r="33" spans="1:11" ht="24" customHeight="1" x14ac:dyDescent="0.25">
      <c r="A33" s="136" t="s">
        <v>145</v>
      </c>
      <c r="B33" s="20">
        <f>B34+B36+B38+B40+B47</f>
        <v>3233995.7399999998</v>
      </c>
      <c r="C33" s="20">
        <f t="shared" ref="C33:F33" si="6">C34+C36+C38+C40+C47</f>
        <v>3792901</v>
      </c>
      <c r="D33" s="20">
        <f t="shared" si="6"/>
        <v>3692486</v>
      </c>
      <c r="E33" s="20">
        <f t="shared" si="6"/>
        <v>3670986</v>
      </c>
      <c r="F33" s="20">
        <f t="shared" si="6"/>
        <v>3670986</v>
      </c>
    </row>
    <row r="34" spans="1:11" ht="24" customHeight="1" x14ac:dyDescent="0.25">
      <c r="A34" s="137" t="s">
        <v>194</v>
      </c>
      <c r="B34" s="18">
        <f>B35</f>
        <v>278116.49</v>
      </c>
      <c r="C34" s="18">
        <f>C35</f>
        <v>311381</v>
      </c>
      <c r="D34" s="18">
        <f t="shared" ref="D34:F34" si="7">D35</f>
        <v>340476</v>
      </c>
      <c r="E34" s="18">
        <f t="shared" si="7"/>
        <v>318976</v>
      </c>
      <c r="F34" s="18">
        <f t="shared" si="7"/>
        <v>318976</v>
      </c>
    </row>
    <row r="35" spans="1:11" ht="17.25" customHeight="1" x14ac:dyDescent="0.25">
      <c r="A35" s="138" t="s">
        <v>200</v>
      </c>
      <c r="B35" s="16">
        <v>278116.49</v>
      </c>
      <c r="C35" s="16">
        <v>311381</v>
      </c>
      <c r="D35" s="16">
        <v>340476</v>
      </c>
      <c r="E35" s="16">
        <v>318976</v>
      </c>
      <c r="F35" s="16">
        <v>318976</v>
      </c>
    </row>
    <row r="36" spans="1:11" ht="24.75" customHeight="1" x14ac:dyDescent="0.25">
      <c r="A36" s="139" t="s">
        <v>195</v>
      </c>
      <c r="B36" s="18">
        <f>B37</f>
        <v>18197.03</v>
      </c>
      <c r="C36" s="18">
        <f t="shared" ref="C36:F36" si="8">C37</f>
        <v>24100</v>
      </c>
      <c r="D36" s="18">
        <f t="shared" si="8"/>
        <v>24010</v>
      </c>
      <c r="E36" s="18">
        <f t="shared" si="8"/>
        <v>24010</v>
      </c>
      <c r="F36" s="18">
        <f t="shared" si="8"/>
        <v>24010</v>
      </c>
    </row>
    <row r="37" spans="1:11" ht="17.25" customHeight="1" x14ac:dyDescent="0.25">
      <c r="A37" s="33" t="s">
        <v>138</v>
      </c>
      <c r="B37" s="16">
        <v>18197.03</v>
      </c>
      <c r="C37" s="16">
        <v>24100</v>
      </c>
      <c r="D37" s="16">
        <v>24010</v>
      </c>
      <c r="E37" s="16">
        <v>24010</v>
      </c>
      <c r="F37" s="16">
        <v>24010</v>
      </c>
    </row>
    <row r="38" spans="1:11" ht="24" customHeight="1" x14ac:dyDescent="0.25">
      <c r="A38" s="106" t="s">
        <v>196</v>
      </c>
      <c r="B38" s="18">
        <f>B39</f>
        <v>25277.14</v>
      </c>
      <c r="C38" s="18">
        <f>C39</f>
        <v>14700</v>
      </c>
      <c r="D38" s="18">
        <f>D39</f>
        <v>3500</v>
      </c>
      <c r="E38" s="18">
        <f t="shared" ref="E38:F38" si="9">E39</f>
        <v>3500</v>
      </c>
      <c r="F38" s="18">
        <f t="shared" si="9"/>
        <v>3500</v>
      </c>
    </row>
    <row r="39" spans="1:11" ht="17.25" customHeight="1" x14ac:dyDescent="0.25">
      <c r="A39" s="33" t="s">
        <v>137</v>
      </c>
      <c r="B39" s="16">
        <v>25277.14</v>
      </c>
      <c r="C39" s="16">
        <v>14700</v>
      </c>
      <c r="D39" s="16">
        <v>3500</v>
      </c>
      <c r="E39" s="16">
        <v>3500</v>
      </c>
      <c r="F39" s="16">
        <v>3500</v>
      </c>
    </row>
    <row r="40" spans="1:11" ht="17.25" customHeight="1" x14ac:dyDescent="0.25">
      <c r="A40" s="106" t="s">
        <v>197</v>
      </c>
      <c r="B40" s="18">
        <f>B41+B42+B43+B44+B45+B46</f>
        <v>2910015.01</v>
      </c>
      <c r="C40" s="18">
        <f t="shared" ref="C40:F40" si="10">C41+C42+C43+C44+C45+C46</f>
        <v>3438670</v>
      </c>
      <c r="D40" s="18">
        <f t="shared" si="10"/>
        <v>3314500</v>
      </c>
      <c r="E40" s="18">
        <f t="shared" si="10"/>
        <v>3314500</v>
      </c>
      <c r="F40" s="18">
        <f t="shared" si="10"/>
        <v>3314500</v>
      </c>
    </row>
    <row r="41" spans="1:11" ht="17.25" customHeight="1" x14ac:dyDescent="0.25">
      <c r="A41" s="33" t="s">
        <v>143</v>
      </c>
      <c r="B41" s="16">
        <v>2783936.09</v>
      </c>
      <c r="C41" s="16">
        <v>3232140</v>
      </c>
      <c r="D41" s="16">
        <v>3206500</v>
      </c>
      <c r="E41" s="16">
        <v>3206500</v>
      </c>
      <c r="F41" s="16">
        <v>3206500</v>
      </c>
    </row>
    <row r="42" spans="1:11" ht="18.75" customHeight="1" x14ac:dyDescent="0.25">
      <c r="A42" s="33" t="s">
        <v>140</v>
      </c>
      <c r="B42" s="16">
        <v>21609.19</v>
      </c>
      <c r="C42" s="16">
        <v>115623</v>
      </c>
      <c r="D42" s="16">
        <v>52000</v>
      </c>
      <c r="E42" s="16">
        <v>108000</v>
      </c>
      <c r="F42" s="16">
        <v>108000</v>
      </c>
    </row>
    <row r="43" spans="1:11" ht="17.25" customHeight="1" x14ac:dyDescent="0.25">
      <c r="A43" s="33" t="s">
        <v>142</v>
      </c>
      <c r="B43" s="16">
        <v>2617.81</v>
      </c>
      <c r="C43" s="16">
        <v>0</v>
      </c>
      <c r="D43" s="16">
        <v>0</v>
      </c>
      <c r="E43" s="16">
        <v>0</v>
      </c>
      <c r="F43" s="16">
        <v>0</v>
      </c>
      <c r="K43" s="39"/>
    </row>
    <row r="44" spans="1:11" ht="17.25" customHeight="1" x14ac:dyDescent="0.25">
      <c r="A44" s="33" t="s">
        <v>223</v>
      </c>
      <c r="B44" s="140">
        <v>18560.16</v>
      </c>
      <c r="C44" s="140">
        <v>0</v>
      </c>
      <c r="D44" s="140">
        <v>0</v>
      </c>
      <c r="E44" s="140">
        <v>0</v>
      </c>
      <c r="F44" s="140">
        <v>0</v>
      </c>
    </row>
    <row r="45" spans="1:11" ht="17.25" customHeight="1" x14ac:dyDescent="0.25">
      <c r="A45" s="33" t="s">
        <v>162</v>
      </c>
      <c r="B45" s="140">
        <v>6966.9</v>
      </c>
      <c r="C45" s="140">
        <v>2000</v>
      </c>
      <c r="D45" s="140">
        <v>6000</v>
      </c>
      <c r="E45" s="140">
        <v>0</v>
      </c>
      <c r="F45" s="140">
        <v>0</v>
      </c>
    </row>
    <row r="46" spans="1:11" ht="17.25" customHeight="1" x14ac:dyDescent="0.25">
      <c r="A46" s="33" t="s">
        <v>146</v>
      </c>
      <c r="B46" s="140">
        <v>76324.86</v>
      </c>
      <c r="C46" s="140">
        <v>88907</v>
      </c>
      <c r="D46" s="140">
        <v>50000</v>
      </c>
      <c r="E46" s="140">
        <v>0</v>
      </c>
      <c r="F46" s="140">
        <v>0</v>
      </c>
    </row>
    <row r="47" spans="1:11" x14ac:dyDescent="0.25">
      <c r="A47" s="106" t="s">
        <v>198</v>
      </c>
      <c r="B47" s="18">
        <f>B48</f>
        <v>2390.0700000000002</v>
      </c>
      <c r="C47" s="18">
        <f>C48+C49</f>
        <v>4050</v>
      </c>
      <c r="D47" s="18">
        <f t="shared" ref="D47:F47" si="11">D48+D49</f>
        <v>10000</v>
      </c>
      <c r="E47" s="18">
        <f t="shared" si="11"/>
        <v>10000</v>
      </c>
      <c r="F47" s="18">
        <f t="shared" si="11"/>
        <v>10000</v>
      </c>
    </row>
    <row r="48" spans="1:11" x14ac:dyDescent="0.25">
      <c r="A48" s="5" t="s">
        <v>139</v>
      </c>
      <c r="B48" s="16">
        <v>2390.0700000000002</v>
      </c>
      <c r="C48" s="16">
        <v>3750</v>
      </c>
      <c r="D48" s="16">
        <v>10000</v>
      </c>
      <c r="E48" s="16">
        <v>10000</v>
      </c>
      <c r="F48" s="16">
        <v>10000</v>
      </c>
    </row>
    <row r="49" spans="1:6" x14ac:dyDescent="0.25">
      <c r="A49" s="141" t="s">
        <v>222</v>
      </c>
      <c r="B49" s="142">
        <v>0</v>
      </c>
      <c r="C49" s="142">
        <v>300</v>
      </c>
      <c r="D49" s="142"/>
      <c r="E49" s="142"/>
      <c r="F49" s="142"/>
    </row>
    <row r="51" spans="1:6" x14ac:dyDescent="0.25">
      <c r="A51" s="212" t="s">
        <v>224</v>
      </c>
      <c r="B51" s="213"/>
      <c r="C51" s="213"/>
      <c r="D51" s="214"/>
      <c r="E51" s="151"/>
      <c r="F51" s="152"/>
    </row>
    <row r="52" spans="1:6" x14ac:dyDescent="0.25">
      <c r="A52" s="143" t="s">
        <v>228</v>
      </c>
      <c r="B52" s="144">
        <v>3223951.41</v>
      </c>
      <c r="C52" s="144">
        <f>C10</f>
        <v>3701694</v>
      </c>
      <c r="D52" s="87">
        <f t="shared" ref="D52:F52" si="12">D10</f>
        <v>3636486</v>
      </c>
      <c r="E52" s="87">
        <f>E10</f>
        <v>3670986</v>
      </c>
      <c r="F52" s="87">
        <f t="shared" si="12"/>
        <v>3670986</v>
      </c>
    </row>
    <row r="53" spans="1:6" x14ac:dyDescent="0.25">
      <c r="A53" s="145" t="s">
        <v>225</v>
      </c>
      <c r="B53" s="146">
        <v>101851.92</v>
      </c>
      <c r="C53" s="146">
        <f>C24</f>
        <v>91207</v>
      </c>
      <c r="D53" s="146">
        <f t="shared" ref="D53:F53" si="13">D24</f>
        <v>56000</v>
      </c>
      <c r="E53" s="146">
        <f t="shared" si="13"/>
        <v>0</v>
      </c>
      <c r="F53" s="146">
        <f t="shared" si="13"/>
        <v>0</v>
      </c>
    </row>
    <row r="54" spans="1:6" x14ac:dyDescent="0.25">
      <c r="A54" s="147" t="s">
        <v>229</v>
      </c>
      <c r="B54" s="148">
        <v>3325803.33</v>
      </c>
      <c r="C54" s="148">
        <f>C52+C53</f>
        <v>3792901</v>
      </c>
      <c r="D54" s="148">
        <f t="shared" ref="D54:F54" si="14">D52+D53</f>
        <v>3692486</v>
      </c>
      <c r="E54" s="148">
        <f t="shared" si="14"/>
        <v>3670986</v>
      </c>
      <c r="F54" s="148">
        <f t="shared" si="14"/>
        <v>3670986</v>
      </c>
    </row>
    <row r="55" spans="1:6" x14ac:dyDescent="0.25">
      <c r="A55" s="149" t="s">
        <v>226</v>
      </c>
      <c r="B55" s="150">
        <v>3233995.74</v>
      </c>
      <c r="C55" s="150">
        <f>C33</f>
        <v>3792901</v>
      </c>
      <c r="D55" s="150">
        <f t="shared" ref="D55:F55" si="15">D33</f>
        <v>3692486</v>
      </c>
      <c r="E55" s="150">
        <f t="shared" si="15"/>
        <v>3670986</v>
      </c>
      <c r="F55" s="150">
        <f t="shared" si="15"/>
        <v>3670986</v>
      </c>
    </row>
    <row r="56" spans="1:6" x14ac:dyDescent="0.25">
      <c r="A56" s="145" t="s">
        <v>227</v>
      </c>
      <c r="B56" s="87">
        <v>-10044.33</v>
      </c>
      <c r="C56" s="87">
        <f>C54-C55</f>
        <v>0</v>
      </c>
      <c r="D56" s="87">
        <f t="shared" ref="D56:F56" si="16">D54-D55</f>
        <v>0</v>
      </c>
      <c r="E56" s="87">
        <f t="shared" si="16"/>
        <v>0</v>
      </c>
      <c r="F56" s="87">
        <f t="shared" si="16"/>
        <v>0</v>
      </c>
    </row>
  </sheetData>
  <mergeCells count="6">
    <mergeCell ref="A1:F1"/>
    <mergeCell ref="A30:D30"/>
    <mergeCell ref="A51:D51"/>
    <mergeCell ref="A2:D2"/>
    <mergeCell ref="A4:D4"/>
    <mergeCell ref="A6:D6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7"/>
  <sheetViews>
    <sheetView workbookViewId="0">
      <selection activeCell="H14" sqref="H14"/>
    </sheetView>
  </sheetViews>
  <sheetFormatPr defaultRowHeight="15" x14ac:dyDescent="0.25"/>
  <cols>
    <col min="1" max="1" width="37.7109375" customWidth="1"/>
    <col min="2" max="2" width="24.5703125" customWidth="1"/>
    <col min="3" max="4" width="24.28515625" customWidth="1"/>
    <col min="5" max="6" width="14.5703125" customWidth="1"/>
  </cols>
  <sheetData>
    <row r="1" spans="1:6" ht="42" customHeight="1" thickBot="1" x14ac:dyDescent="0.3">
      <c r="A1" s="208" t="str">
        <f>SAŽETAK!$A$1</f>
        <v>FINANCIJSKI PLAN SREDNJE ŠKOLE IVAN ŠVEAR IVANIĆ GRAD
ZA 2026. I PROJEKCIJA ZA 2027. I 2028. GODINU</v>
      </c>
      <c r="B1" s="209"/>
      <c r="C1" s="209"/>
      <c r="D1" s="209"/>
      <c r="E1" s="209"/>
      <c r="F1" s="210"/>
    </row>
    <row r="2" spans="1:6" ht="26.25" customHeight="1" x14ac:dyDescent="0.25">
      <c r="A2" s="1"/>
      <c r="B2" s="1"/>
      <c r="C2" s="6"/>
      <c r="D2" s="42"/>
      <c r="E2" s="42"/>
      <c r="F2" s="42"/>
    </row>
    <row r="3" spans="1:6" ht="15.75" x14ac:dyDescent="0.25">
      <c r="A3" s="200" t="s">
        <v>20</v>
      </c>
      <c r="B3" s="200"/>
      <c r="C3" s="202"/>
      <c r="D3" s="202"/>
    </row>
    <row r="4" spans="1:6" ht="18" x14ac:dyDescent="0.25">
      <c r="A4" s="1"/>
      <c r="B4" s="1"/>
      <c r="C4" s="2"/>
      <c r="D4" s="2"/>
      <c r="E4" s="2"/>
      <c r="F4" s="2"/>
    </row>
    <row r="5" spans="1:6" ht="18" customHeight="1" x14ac:dyDescent="0.25">
      <c r="A5" s="200" t="s">
        <v>6</v>
      </c>
      <c r="B5" s="174"/>
      <c r="C5" s="174"/>
      <c r="D5" s="174"/>
    </row>
    <row r="6" spans="1:6" ht="18" x14ac:dyDescent="0.25">
      <c r="A6" s="1"/>
      <c r="B6" s="1"/>
      <c r="C6" s="2"/>
      <c r="D6" s="2"/>
      <c r="E6" s="2"/>
      <c r="F6" s="2"/>
    </row>
    <row r="7" spans="1:6" ht="15.75" x14ac:dyDescent="0.25">
      <c r="A7" s="200" t="s">
        <v>16</v>
      </c>
      <c r="B7" s="201"/>
      <c r="C7" s="201"/>
      <c r="D7" s="201"/>
    </row>
    <row r="8" spans="1:6" ht="18" x14ac:dyDescent="0.25">
      <c r="A8" s="1"/>
      <c r="B8" s="1"/>
      <c r="C8" s="2"/>
      <c r="D8" s="2"/>
      <c r="E8" s="2"/>
      <c r="F8" s="2"/>
    </row>
    <row r="9" spans="1:6" ht="41.25" customHeight="1" x14ac:dyDescent="0.25">
      <c r="A9" s="14" t="s">
        <v>17</v>
      </c>
      <c r="B9" s="27" t="s">
        <v>209</v>
      </c>
      <c r="C9" s="14" t="s">
        <v>166</v>
      </c>
      <c r="D9" s="14" t="s">
        <v>210</v>
      </c>
      <c r="E9" s="14" t="s">
        <v>165</v>
      </c>
      <c r="F9" s="14" t="s">
        <v>211</v>
      </c>
    </row>
    <row r="10" spans="1:6" ht="12" customHeight="1" x14ac:dyDescent="0.25">
      <c r="A10" s="114"/>
      <c r="B10" s="112">
        <v>1</v>
      </c>
      <c r="C10" s="113">
        <v>2</v>
      </c>
      <c r="D10" s="113">
        <v>3</v>
      </c>
      <c r="E10" s="113">
        <v>4</v>
      </c>
      <c r="F10" s="113">
        <v>5</v>
      </c>
    </row>
    <row r="11" spans="1:6" ht="24" customHeight="1" x14ac:dyDescent="0.25">
      <c r="A11" s="15" t="s">
        <v>18</v>
      </c>
      <c r="B11" s="20">
        <f>B12</f>
        <v>2544976.37</v>
      </c>
      <c r="C11" s="20">
        <f>C12</f>
        <v>3792901</v>
      </c>
      <c r="D11" s="20">
        <f t="shared" ref="D11:F11" si="0">D12</f>
        <v>3692486</v>
      </c>
      <c r="E11" s="20">
        <f t="shared" si="0"/>
        <v>3670986</v>
      </c>
      <c r="F11" s="20">
        <f t="shared" si="0"/>
        <v>3670986</v>
      </c>
    </row>
    <row r="12" spans="1:6" ht="22.5" customHeight="1" x14ac:dyDescent="0.25">
      <c r="A12" s="4" t="s">
        <v>28</v>
      </c>
      <c r="B12" s="16">
        <f>B13+B14+B15+B16</f>
        <v>2544976.37</v>
      </c>
      <c r="C12" s="16">
        <f>C13+C14+C15+C16</f>
        <v>3792901</v>
      </c>
      <c r="D12" s="16">
        <f>D13+D14+D15+D16</f>
        <v>3692486</v>
      </c>
      <c r="E12" s="16">
        <f t="shared" ref="E12:F12" si="1">E13+E14+E15+E16</f>
        <v>3670986</v>
      </c>
      <c r="F12" s="16">
        <f t="shared" si="1"/>
        <v>3670986</v>
      </c>
    </row>
    <row r="13" spans="1:6" ht="30" customHeight="1" x14ac:dyDescent="0.25">
      <c r="A13" s="33" t="s">
        <v>29</v>
      </c>
      <c r="B13" s="16">
        <v>2481999.75</v>
      </c>
      <c r="C13" s="16">
        <v>3725756</v>
      </c>
      <c r="D13" s="16">
        <v>3640486</v>
      </c>
      <c r="E13" s="16">
        <v>3644486</v>
      </c>
      <c r="F13" s="16">
        <v>3644486</v>
      </c>
    </row>
    <row r="14" spans="1:6" ht="30" customHeight="1" x14ac:dyDescent="0.25">
      <c r="A14" s="33" t="s">
        <v>102</v>
      </c>
      <c r="B14" s="16">
        <v>45908.63</v>
      </c>
      <c r="C14" s="16">
        <v>30355</v>
      </c>
      <c r="D14" s="16">
        <v>47000</v>
      </c>
      <c r="E14" s="16">
        <v>21500</v>
      </c>
      <c r="F14" s="16">
        <v>21500</v>
      </c>
    </row>
    <row r="15" spans="1:6" ht="30" customHeight="1" x14ac:dyDescent="0.25">
      <c r="A15" s="33" t="s">
        <v>115</v>
      </c>
      <c r="B15" s="16">
        <v>0</v>
      </c>
      <c r="C15" s="16">
        <v>0</v>
      </c>
      <c r="D15" s="16">
        <v>0</v>
      </c>
      <c r="E15" s="16"/>
      <c r="F15" s="16"/>
    </row>
    <row r="16" spans="1:6" ht="30" customHeight="1" x14ac:dyDescent="0.25">
      <c r="A16" s="33" t="s">
        <v>103</v>
      </c>
      <c r="B16" s="16">
        <v>17067.990000000002</v>
      </c>
      <c r="C16" s="16">
        <v>36790</v>
      </c>
      <c r="D16" s="16">
        <v>5000</v>
      </c>
      <c r="E16" s="16">
        <v>5000</v>
      </c>
      <c r="F16" s="16">
        <v>5000</v>
      </c>
    </row>
    <row r="17" spans="1:6" x14ac:dyDescent="0.25">
      <c r="A17" s="5"/>
      <c r="B17" s="3"/>
      <c r="C17" s="3"/>
      <c r="D17" s="3"/>
      <c r="E17" s="3"/>
      <c r="F17" s="3"/>
    </row>
  </sheetData>
  <mergeCells count="4">
    <mergeCell ref="A3:D3"/>
    <mergeCell ref="A5:D5"/>
    <mergeCell ref="A7:D7"/>
    <mergeCell ref="A1:F1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6"/>
  <sheetViews>
    <sheetView zoomScaleNormal="100" workbookViewId="0">
      <selection activeCell="L12" sqref="L12"/>
    </sheetView>
  </sheetViews>
  <sheetFormatPr defaultRowHeight="15" x14ac:dyDescent="0.25"/>
  <cols>
    <col min="1" max="1" width="9" bestFit="1" customWidth="1"/>
    <col min="2" max="2" width="8.42578125" bestFit="1" customWidth="1"/>
    <col min="3" max="3" width="10.85546875" customWidth="1"/>
    <col min="4" max="4" width="40.140625" customWidth="1"/>
    <col min="5" max="7" width="19" customWidth="1"/>
    <col min="8" max="9" width="17.42578125" customWidth="1"/>
  </cols>
  <sheetData>
    <row r="1" spans="1:10" ht="42" customHeight="1" x14ac:dyDescent="0.25">
      <c r="A1" s="215" t="str">
        <f>SAŽETAK!$A$1</f>
        <v>FINANCIJSKI PLAN SREDNJE ŠKOLE IVAN ŠVEAR IVANIĆ GRAD
ZA 2026. I PROJEKCIJA ZA 2027. I 2028. GODINU</v>
      </c>
      <c r="B1" s="216"/>
      <c r="C1" s="216"/>
      <c r="D1" s="216"/>
      <c r="E1" s="216"/>
      <c r="F1" s="216"/>
      <c r="G1" s="216"/>
      <c r="H1" s="217"/>
      <c r="I1" s="218"/>
      <c r="J1" s="85"/>
    </row>
    <row r="2" spans="1:10" ht="16.5" customHeight="1" x14ac:dyDescent="0.25">
      <c r="A2" s="200" t="s">
        <v>19</v>
      </c>
      <c r="B2" s="174"/>
      <c r="C2" s="174"/>
      <c r="D2" s="174"/>
      <c r="E2" s="174"/>
      <c r="F2" s="174"/>
      <c r="G2" s="174"/>
      <c r="H2" s="174"/>
      <c r="I2" s="174"/>
      <c r="J2" s="85"/>
    </row>
    <row r="3" spans="1:10" ht="18" customHeight="1" x14ac:dyDescent="0.25">
      <c r="A3" s="174"/>
      <c r="B3" s="174"/>
      <c r="C3" s="174"/>
      <c r="D3" s="174"/>
      <c r="E3" s="174"/>
      <c r="F3" s="174"/>
      <c r="G3" s="174"/>
      <c r="H3" s="174"/>
      <c r="I3" s="174"/>
      <c r="J3" s="85"/>
    </row>
    <row r="4" spans="1:10" ht="25.5" x14ac:dyDescent="0.25">
      <c r="A4" s="251" t="s">
        <v>154</v>
      </c>
      <c r="B4" s="252"/>
      <c r="C4" s="253"/>
      <c r="D4" s="34" t="s">
        <v>21</v>
      </c>
      <c r="E4" s="35" t="s">
        <v>209</v>
      </c>
      <c r="F4" s="36" t="s">
        <v>166</v>
      </c>
      <c r="G4" s="36" t="s">
        <v>210</v>
      </c>
      <c r="H4" s="107" t="s">
        <v>165</v>
      </c>
      <c r="I4" s="107" t="s">
        <v>211</v>
      </c>
      <c r="J4" s="85"/>
    </row>
    <row r="5" spans="1:10" x14ac:dyDescent="0.25">
      <c r="A5" s="260" t="s">
        <v>184</v>
      </c>
      <c r="B5" s="261"/>
      <c r="C5" s="261"/>
      <c r="D5" s="262"/>
      <c r="E5" s="35"/>
      <c r="F5" s="35"/>
      <c r="G5" s="35"/>
      <c r="H5" s="34"/>
      <c r="I5" s="34"/>
      <c r="J5" s="85"/>
    </row>
    <row r="6" spans="1:10" x14ac:dyDescent="0.25">
      <c r="A6" s="260" t="s">
        <v>208</v>
      </c>
      <c r="B6" s="261"/>
      <c r="C6" s="261"/>
      <c r="D6" s="262"/>
      <c r="E6" s="20">
        <f>SUM(E7:E11)</f>
        <v>3223951.41</v>
      </c>
      <c r="F6" s="20">
        <f t="shared" ref="F6:I6" si="0">SUM(F7:F11)</f>
        <v>3701694</v>
      </c>
      <c r="G6" s="20">
        <f>G7+G8+G9+G10+G11</f>
        <v>3636486</v>
      </c>
      <c r="H6" s="20">
        <f>H7+H8+H9+H10+H11</f>
        <v>3670986</v>
      </c>
      <c r="I6" s="20">
        <f t="shared" si="0"/>
        <v>3670986</v>
      </c>
      <c r="J6" s="85"/>
    </row>
    <row r="7" spans="1:10" x14ac:dyDescent="0.25">
      <c r="A7" s="104" t="s">
        <v>185</v>
      </c>
      <c r="B7" s="105"/>
      <c r="C7" s="263" t="s">
        <v>204</v>
      </c>
      <c r="D7" s="264"/>
      <c r="E7" s="16">
        <v>280734.3</v>
      </c>
      <c r="F7" s="16">
        <v>311381</v>
      </c>
      <c r="G7" s="16">
        <v>340476</v>
      </c>
      <c r="H7" s="16">
        <v>318976</v>
      </c>
      <c r="I7" s="16">
        <v>318976</v>
      </c>
      <c r="J7" s="85"/>
    </row>
    <row r="8" spans="1:10" ht="15" customHeight="1" x14ac:dyDescent="0.25">
      <c r="A8" s="104" t="s">
        <v>186</v>
      </c>
      <c r="B8" s="105"/>
      <c r="C8" s="263" t="s">
        <v>189</v>
      </c>
      <c r="D8" s="264"/>
      <c r="E8" s="16">
        <v>18798.2</v>
      </c>
      <c r="F8" s="16">
        <v>24100</v>
      </c>
      <c r="G8" s="16">
        <v>24010</v>
      </c>
      <c r="H8" s="16">
        <v>24010</v>
      </c>
      <c r="I8" s="16">
        <v>24010</v>
      </c>
      <c r="J8" s="85"/>
    </row>
    <row r="9" spans="1:10" ht="15" customHeight="1" x14ac:dyDescent="0.25">
      <c r="A9" s="104" t="s">
        <v>187</v>
      </c>
      <c r="B9" s="105"/>
      <c r="C9" s="263" t="s">
        <v>190</v>
      </c>
      <c r="D9" s="264"/>
      <c r="E9" s="16">
        <v>24693.93</v>
      </c>
      <c r="F9" s="16">
        <v>13700</v>
      </c>
      <c r="G9" s="16">
        <v>3500</v>
      </c>
      <c r="H9" s="16">
        <v>3500</v>
      </c>
      <c r="I9" s="16">
        <v>3500</v>
      </c>
      <c r="J9" s="85"/>
    </row>
    <row r="10" spans="1:10" ht="15" customHeight="1" x14ac:dyDescent="0.25">
      <c r="A10" s="104" t="s">
        <v>191</v>
      </c>
      <c r="B10" s="105"/>
      <c r="C10" s="263" t="s">
        <v>192</v>
      </c>
      <c r="D10" s="264"/>
      <c r="E10" s="16">
        <v>2897034.91</v>
      </c>
      <c r="F10" s="16">
        <v>3348763</v>
      </c>
      <c r="G10" s="16">
        <v>3258500</v>
      </c>
      <c r="H10" s="16">
        <v>3314500</v>
      </c>
      <c r="I10" s="16">
        <v>3314500</v>
      </c>
      <c r="J10" s="85"/>
    </row>
    <row r="11" spans="1:10" ht="15" customHeight="1" x14ac:dyDescent="0.25">
      <c r="A11" s="104" t="s">
        <v>188</v>
      </c>
      <c r="B11" s="105"/>
      <c r="C11" s="263" t="s">
        <v>193</v>
      </c>
      <c r="D11" s="264"/>
      <c r="E11" s="16">
        <v>2690.07</v>
      </c>
      <c r="F11" s="16">
        <v>3750</v>
      </c>
      <c r="G11" s="16">
        <v>10000</v>
      </c>
      <c r="H11" s="16">
        <v>10000</v>
      </c>
      <c r="I11" s="16">
        <v>10000</v>
      </c>
      <c r="J11" s="85"/>
    </row>
    <row r="12" spans="1:10" ht="15" customHeight="1" x14ac:dyDescent="0.25">
      <c r="A12" s="125" t="s">
        <v>214</v>
      </c>
      <c r="B12" s="126"/>
      <c r="C12" s="271" t="s">
        <v>215</v>
      </c>
      <c r="D12" s="272"/>
      <c r="E12" s="127">
        <v>101851.92</v>
      </c>
      <c r="F12" s="127">
        <v>91207</v>
      </c>
      <c r="G12" s="127">
        <v>56000</v>
      </c>
      <c r="H12" s="127"/>
      <c r="I12" s="127"/>
      <c r="J12" s="85"/>
    </row>
    <row r="13" spans="1:10" x14ac:dyDescent="0.25">
      <c r="A13" s="122"/>
      <c r="B13" s="123"/>
      <c r="C13" s="124"/>
      <c r="D13" s="86"/>
      <c r="E13" s="86"/>
      <c r="F13" s="86"/>
      <c r="G13" s="86"/>
      <c r="H13" s="85"/>
      <c r="I13" s="85"/>
      <c r="J13" s="85"/>
    </row>
    <row r="14" spans="1:10" ht="25.5" x14ac:dyDescent="0.25">
      <c r="A14" s="251" t="s">
        <v>154</v>
      </c>
      <c r="B14" s="252"/>
      <c r="C14" s="253"/>
      <c r="D14" s="34" t="s">
        <v>21</v>
      </c>
      <c r="E14" s="35" t="s">
        <v>209</v>
      </c>
      <c r="F14" s="36" t="s">
        <v>166</v>
      </c>
      <c r="G14" s="36" t="s">
        <v>210</v>
      </c>
      <c r="H14" s="107" t="s">
        <v>165</v>
      </c>
      <c r="I14" s="107" t="s">
        <v>211</v>
      </c>
      <c r="J14" s="85"/>
    </row>
    <row r="15" spans="1:10" ht="15" customHeight="1" x14ac:dyDescent="0.25">
      <c r="A15" s="251" t="s">
        <v>205</v>
      </c>
      <c r="B15" s="206"/>
      <c r="C15" s="206"/>
      <c r="D15" s="207"/>
      <c r="E15" s="35"/>
      <c r="F15" s="36"/>
      <c r="G15" s="36"/>
      <c r="H15" s="34"/>
      <c r="I15" s="34"/>
      <c r="J15" s="85"/>
    </row>
    <row r="16" spans="1:10" ht="15" customHeight="1" x14ac:dyDescent="0.25">
      <c r="A16" s="265" t="s">
        <v>30</v>
      </c>
      <c r="B16" s="266"/>
      <c r="C16" s="267"/>
      <c r="D16" s="75" t="s">
        <v>23</v>
      </c>
      <c r="E16" s="82"/>
      <c r="F16" s="83"/>
      <c r="G16" s="83"/>
      <c r="H16" s="97"/>
      <c r="I16" s="97"/>
      <c r="J16" s="85"/>
    </row>
    <row r="17" spans="1:10" x14ac:dyDescent="0.25">
      <c r="A17" s="268" t="s">
        <v>85</v>
      </c>
      <c r="B17" s="269"/>
      <c r="C17" s="270"/>
      <c r="D17" s="76" t="s">
        <v>86</v>
      </c>
      <c r="E17" s="37">
        <f>E18+E70</f>
        <v>3233995.7399999998</v>
      </c>
      <c r="F17" s="37">
        <f>F18+F69</f>
        <v>3792901</v>
      </c>
      <c r="G17" s="37">
        <f>G18+G69</f>
        <v>3692486</v>
      </c>
      <c r="H17" s="37">
        <f t="shared" ref="H17:I17" si="1">H18+H69</f>
        <v>3670986</v>
      </c>
      <c r="I17" s="37">
        <f t="shared" si="1"/>
        <v>3670986</v>
      </c>
      <c r="J17" s="85"/>
    </row>
    <row r="18" spans="1:10" ht="27.75" customHeight="1" x14ac:dyDescent="0.25">
      <c r="A18" s="246" t="s">
        <v>87</v>
      </c>
      <c r="B18" s="230"/>
      <c r="C18" s="231"/>
      <c r="D18" s="75" t="s">
        <v>207</v>
      </c>
      <c r="E18" s="18">
        <f>E19+E25+E37</f>
        <v>280734.3</v>
      </c>
      <c r="F18" s="18">
        <f t="shared" ref="F18:I18" si="2">F19+F25+F37</f>
        <v>311381</v>
      </c>
      <c r="G18" s="18">
        <f t="shared" si="2"/>
        <v>340476</v>
      </c>
      <c r="H18" s="18">
        <f t="shared" si="2"/>
        <v>318976</v>
      </c>
      <c r="I18" s="18">
        <f t="shared" si="2"/>
        <v>318976</v>
      </c>
      <c r="J18" s="85"/>
    </row>
    <row r="19" spans="1:10" ht="25.5" customHeight="1" x14ac:dyDescent="0.25">
      <c r="A19" s="235" t="s">
        <v>88</v>
      </c>
      <c r="B19" s="236"/>
      <c r="C19" s="237"/>
      <c r="D19" s="12" t="s">
        <v>89</v>
      </c>
      <c r="E19" s="19">
        <f>E20</f>
        <v>2617.81</v>
      </c>
      <c r="F19" s="19">
        <f t="shared" ref="F19:I19" si="3">F20</f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85"/>
    </row>
    <row r="20" spans="1:10" ht="25.5" x14ac:dyDescent="0.25">
      <c r="A20" s="238" t="s">
        <v>83</v>
      </c>
      <c r="B20" s="239"/>
      <c r="C20" s="240"/>
      <c r="D20" s="80" t="s">
        <v>90</v>
      </c>
      <c r="E20" s="20">
        <f>E21</f>
        <v>2617.81</v>
      </c>
      <c r="F20" s="20">
        <f t="shared" ref="F20" si="4">F21</f>
        <v>0</v>
      </c>
      <c r="G20" s="20">
        <f t="shared" ref="G20:I22" si="5">G21</f>
        <v>0</v>
      </c>
      <c r="H20" s="20">
        <f t="shared" si="5"/>
        <v>0</v>
      </c>
      <c r="I20" s="20">
        <f t="shared" si="5"/>
        <v>0</v>
      </c>
      <c r="J20" s="85"/>
    </row>
    <row r="21" spans="1:10" ht="25.5" x14ac:dyDescent="0.25">
      <c r="A21" s="241" t="s">
        <v>91</v>
      </c>
      <c r="B21" s="242"/>
      <c r="C21" s="243"/>
      <c r="D21" s="77" t="s">
        <v>92</v>
      </c>
      <c r="E21" s="21">
        <f>E22</f>
        <v>2617.81</v>
      </c>
      <c r="F21" s="21">
        <f t="shared" ref="F21" si="6">F22</f>
        <v>0</v>
      </c>
      <c r="G21" s="21">
        <f t="shared" si="5"/>
        <v>0</v>
      </c>
      <c r="H21" s="21">
        <f t="shared" si="5"/>
        <v>0</v>
      </c>
      <c r="I21" s="21">
        <f t="shared" si="5"/>
        <v>0</v>
      </c>
      <c r="J21" s="85"/>
    </row>
    <row r="22" spans="1:10" x14ac:dyDescent="0.25">
      <c r="A22" s="219" t="s">
        <v>96</v>
      </c>
      <c r="B22" s="256"/>
      <c r="C22" s="257"/>
      <c r="D22" s="11" t="s">
        <v>93</v>
      </c>
      <c r="E22" s="22">
        <f>E23</f>
        <v>2617.81</v>
      </c>
      <c r="F22" s="22">
        <f t="shared" ref="F22" si="7">F23</f>
        <v>0</v>
      </c>
      <c r="G22" s="22">
        <f t="shared" si="5"/>
        <v>0</v>
      </c>
      <c r="H22" s="22">
        <f t="shared" si="5"/>
        <v>0</v>
      </c>
      <c r="I22" s="22">
        <f t="shared" si="5"/>
        <v>0</v>
      </c>
      <c r="J22" s="85"/>
    </row>
    <row r="23" spans="1:10" x14ac:dyDescent="0.25">
      <c r="A23" s="222">
        <v>37</v>
      </c>
      <c r="B23" s="244"/>
      <c r="C23" s="245"/>
      <c r="D23" s="79" t="s">
        <v>153</v>
      </c>
      <c r="E23" s="16">
        <v>2617.81</v>
      </c>
      <c r="F23" s="16">
        <v>0</v>
      </c>
      <c r="G23" s="16">
        <v>0</v>
      </c>
      <c r="H23" s="16">
        <v>0</v>
      </c>
      <c r="I23" s="16">
        <v>0</v>
      </c>
      <c r="J23" s="85"/>
    </row>
    <row r="24" spans="1:10" ht="15" customHeight="1" x14ac:dyDescent="0.25">
      <c r="A24" s="246" t="s">
        <v>94</v>
      </c>
      <c r="B24" s="230"/>
      <c r="C24" s="231"/>
      <c r="D24" s="75" t="s">
        <v>120</v>
      </c>
      <c r="E24" s="18">
        <f t="shared" ref="E24:F24" si="8">E25+E37</f>
        <v>278116.49</v>
      </c>
      <c r="F24" s="18">
        <f t="shared" si="8"/>
        <v>311381</v>
      </c>
      <c r="G24" s="18">
        <f>G25+G37</f>
        <v>340476</v>
      </c>
      <c r="H24" s="18">
        <f t="shared" ref="H24:I24" si="9">H25+H37</f>
        <v>318976</v>
      </c>
      <c r="I24" s="18">
        <f t="shared" si="9"/>
        <v>318976</v>
      </c>
      <c r="J24" s="85"/>
    </row>
    <row r="25" spans="1:10" ht="25.5" customHeight="1" x14ac:dyDescent="0.25">
      <c r="A25" s="235" t="s">
        <v>42</v>
      </c>
      <c r="B25" s="236"/>
      <c r="C25" s="237"/>
      <c r="D25" s="12" t="s">
        <v>32</v>
      </c>
      <c r="E25" s="19">
        <f>E26</f>
        <v>222411.16</v>
      </c>
      <c r="F25" s="19">
        <f t="shared" ref="F25:G25" si="10">F26</f>
        <v>224550</v>
      </c>
      <c r="G25" s="19">
        <f t="shared" si="10"/>
        <v>224550</v>
      </c>
      <c r="H25" s="19">
        <f t="shared" ref="H25" si="11">H26</f>
        <v>224550</v>
      </c>
      <c r="I25" s="19">
        <f t="shared" ref="I25" si="12">I26</f>
        <v>224550</v>
      </c>
      <c r="J25" s="85"/>
    </row>
    <row r="26" spans="1:10" ht="25.5" x14ac:dyDescent="0.25">
      <c r="A26" s="238" t="s">
        <v>31</v>
      </c>
      <c r="B26" s="239"/>
      <c r="C26" s="240"/>
      <c r="D26" s="80" t="s">
        <v>68</v>
      </c>
      <c r="E26" s="20">
        <f>E27+E31+E34</f>
        <v>222411.16</v>
      </c>
      <c r="F26" s="20">
        <f>F27+F31+F34</f>
        <v>224550</v>
      </c>
      <c r="G26" s="20">
        <f t="shared" ref="G26" si="13">G27+G31+G34</f>
        <v>224550</v>
      </c>
      <c r="H26" s="20">
        <f t="shared" ref="H26" si="14">H27+H31+H34</f>
        <v>224550</v>
      </c>
      <c r="I26" s="20">
        <f t="shared" ref="I26" si="15">I27+I31+I34</f>
        <v>224550</v>
      </c>
      <c r="J26" s="85"/>
    </row>
    <row r="27" spans="1:10" x14ac:dyDescent="0.25">
      <c r="A27" s="232" t="s">
        <v>33</v>
      </c>
      <c r="B27" s="254"/>
      <c r="C27" s="255"/>
      <c r="D27" s="10" t="s">
        <v>12</v>
      </c>
      <c r="E27" s="23">
        <f>E28</f>
        <v>191025.47</v>
      </c>
      <c r="F27" s="23">
        <f>F28</f>
        <v>206391</v>
      </c>
      <c r="G27" s="23">
        <f t="shared" ref="G27:I27" si="16">G28</f>
        <v>206391</v>
      </c>
      <c r="H27" s="23">
        <f t="shared" si="16"/>
        <v>206391</v>
      </c>
      <c r="I27" s="23">
        <f t="shared" si="16"/>
        <v>206391</v>
      </c>
      <c r="J27" s="85"/>
    </row>
    <row r="28" spans="1:10" x14ac:dyDescent="0.25">
      <c r="A28" s="219" t="s">
        <v>34</v>
      </c>
      <c r="B28" s="256"/>
      <c r="C28" s="257"/>
      <c r="D28" s="11" t="s">
        <v>35</v>
      </c>
      <c r="E28" s="22">
        <f>E29+E30</f>
        <v>191025.47</v>
      </c>
      <c r="F28" s="22">
        <f>F29+F30</f>
        <v>206391</v>
      </c>
      <c r="G28" s="22">
        <f>G29+G30</f>
        <v>206391</v>
      </c>
      <c r="H28" s="22">
        <f t="shared" ref="H28:I28" si="17">H29+H30</f>
        <v>206391</v>
      </c>
      <c r="I28" s="22">
        <f t="shared" si="17"/>
        <v>206391</v>
      </c>
      <c r="J28" s="85"/>
    </row>
    <row r="29" spans="1:10" x14ac:dyDescent="0.25">
      <c r="A29" s="222">
        <v>32</v>
      </c>
      <c r="B29" s="230"/>
      <c r="C29" s="231"/>
      <c r="D29" s="79" t="s">
        <v>22</v>
      </c>
      <c r="E29" s="16">
        <v>189529.5</v>
      </c>
      <c r="F29" s="17">
        <v>204700</v>
      </c>
      <c r="G29" s="87">
        <v>206391</v>
      </c>
      <c r="H29" s="87">
        <v>206391</v>
      </c>
      <c r="I29" s="87">
        <v>206391</v>
      </c>
      <c r="J29" s="85"/>
    </row>
    <row r="30" spans="1:10" ht="15" customHeight="1" x14ac:dyDescent="0.25">
      <c r="A30" s="222">
        <v>34</v>
      </c>
      <c r="B30" s="230"/>
      <c r="C30" s="231"/>
      <c r="D30" s="79" t="s">
        <v>100</v>
      </c>
      <c r="E30" s="16">
        <v>1495.97</v>
      </c>
      <c r="F30" s="17">
        <v>1691</v>
      </c>
      <c r="G30" s="17">
        <v>0</v>
      </c>
      <c r="H30" s="87">
        <v>0</v>
      </c>
      <c r="I30" s="87">
        <v>0</v>
      </c>
      <c r="J30" s="85"/>
    </row>
    <row r="31" spans="1:10" ht="25.5" x14ac:dyDescent="0.25">
      <c r="A31" s="232" t="s">
        <v>36</v>
      </c>
      <c r="B31" s="233"/>
      <c r="C31" s="234"/>
      <c r="D31" s="10" t="s">
        <v>37</v>
      </c>
      <c r="E31" s="23">
        <f>E32</f>
        <v>16813</v>
      </c>
      <c r="F31" s="23">
        <f>F32</f>
        <v>18159</v>
      </c>
      <c r="G31" s="23">
        <f t="shared" ref="G31:I32" si="18">G32</f>
        <v>18159</v>
      </c>
      <c r="H31" s="23">
        <f t="shared" si="18"/>
        <v>18159</v>
      </c>
      <c r="I31" s="23">
        <f t="shared" si="18"/>
        <v>18159</v>
      </c>
      <c r="J31" s="85"/>
    </row>
    <row r="32" spans="1:10" x14ac:dyDescent="0.25">
      <c r="A32" s="219" t="s">
        <v>34</v>
      </c>
      <c r="B32" s="228"/>
      <c r="C32" s="229"/>
      <c r="D32" s="11" t="s">
        <v>35</v>
      </c>
      <c r="E32" s="22">
        <f>E33</f>
        <v>16813</v>
      </c>
      <c r="F32" s="22">
        <f>F33</f>
        <v>18159</v>
      </c>
      <c r="G32" s="22">
        <f t="shared" si="18"/>
        <v>18159</v>
      </c>
      <c r="H32" s="22">
        <f t="shared" si="18"/>
        <v>18159</v>
      </c>
      <c r="I32" s="22">
        <f t="shared" si="18"/>
        <v>18159</v>
      </c>
      <c r="J32" s="85"/>
    </row>
    <row r="33" spans="1:10" ht="15" customHeight="1" x14ac:dyDescent="0.25">
      <c r="A33" s="222">
        <v>32</v>
      </c>
      <c r="B33" s="230"/>
      <c r="C33" s="231"/>
      <c r="D33" s="79" t="s">
        <v>22</v>
      </c>
      <c r="E33" s="16">
        <v>16813</v>
      </c>
      <c r="F33" s="17">
        <v>18159</v>
      </c>
      <c r="G33" s="17">
        <v>18159</v>
      </c>
      <c r="H33" s="17">
        <v>18159</v>
      </c>
      <c r="I33" s="17">
        <v>18159</v>
      </c>
      <c r="J33" s="85"/>
    </row>
    <row r="34" spans="1:10" ht="15" customHeight="1" x14ac:dyDescent="0.25">
      <c r="A34" s="232" t="s">
        <v>70</v>
      </c>
      <c r="B34" s="233"/>
      <c r="C34" s="234"/>
      <c r="D34" s="10" t="s">
        <v>71</v>
      </c>
      <c r="E34" s="23">
        <f>E35</f>
        <v>14572.69</v>
      </c>
      <c r="F34" s="23">
        <v>0</v>
      </c>
      <c r="G34" s="23">
        <f>G35</f>
        <v>0</v>
      </c>
      <c r="H34" s="23">
        <v>0</v>
      </c>
      <c r="I34" s="23">
        <v>0</v>
      </c>
      <c r="J34" s="85"/>
    </row>
    <row r="35" spans="1:10" ht="15" customHeight="1" x14ac:dyDescent="0.25">
      <c r="A35" s="219" t="s">
        <v>72</v>
      </c>
      <c r="B35" s="228"/>
      <c r="C35" s="229"/>
      <c r="D35" s="11" t="s">
        <v>10</v>
      </c>
      <c r="E35" s="22">
        <f>E36</f>
        <v>14572.69</v>
      </c>
      <c r="F35" s="22">
        <v>0</v>
      </c>
      <c r="G35" s="22">
        <f t="shared" ref="G35" si="19">G36</f>
        <v>0</v>
      </c>
      <c r="H35" s="22">
        <v>0</v>
      </c>
      <c r="I35" s="22">
        <v>0</v>
      </c>
      <c r="J35" s="85"/>
    </row>
    <row r="36" spans="1:10" ht="15" customHeight="1" x14ac:dyDescent="0.25">
      <c r="A36" s="222">
        <v>32</v>
      </c>
      <c r="B36" s="230"/>
      <c r="C36" s="231"/>
      <c r="D36" s="79" t="s">
        <v>22</v>
      </c>
      <c r="E36" s="16">
        <v>14572.69</v>
      </c>
      <c r="F36" s="17">
        <v>0</v>
      </c>
      <c r="G36" s="17">
        <v>0</v>
      </c>
      <c r="H36" s="17">
        <v>0</v>
      </c>
      <c r="I36" s="17">
        <v>0</v>
      </c>
      <c r="J36" s="85"/>
    </row>
    <row r="37" spans="1:10" ht="24.75" customHeight="1" x14ac:dyDescent="0.25">
      <c r="A37" s="235" t="s">
        <v>81</v>
      </c>
      <c r="B37" s="236"/>
      <c r="C37" s="237"/>
      <c r="D37" s="12" t="s">
        <v>82</v>
      </c>
      <c r="E37" s="19">
        <f>E38+E58+E62</f>
        <v>55705.33</v>
      </c>
      <c r="F37" s="19">
        <f>F38+F58+F62</f>
        <v>86831</v>
      </c>
      <c r="G37" s="19">
        <f t="shared" ref="G37:I37" si="20">G38+G58+G62</f>
        <v>115926</v>
      </c>
      <c r="H37" s="19">
        <f t="shared" si="20"/>
        <v>94426</v>
      </c>
      <c r="I37" s="19">
        <f t="shared" si="20"/>
        <v>94426</v>
      </c>
      <c r="J37" s="85"/>
    </row>
    <row r="38" spans="1:10" x14ac:dyDescent="0.25">
      <c r="A38" s="238" t="s">
        <v>83</v>
      </c>
      <c r="B38" s="239"/>
      <c r="C38" s="240"/>
      <c r="D38" s="80" t="s">
        <v>84</v>
      </c>
      <c r="E38" s="24">
        <f>E39+E42+E45+E49+E52+E56</f>
        <v>20071.73</v>
      </c>
      <c r="F38" s="24">
        <f>F39+F42+F45+F49+F52+F56</f>
        <v>59331</v>
      </c>
      <c r="G38" s="24">
        <f t="shared" ref="G38:I38" si="21">G39+G42+G45+G49+G52+G56</f>
        <v>92426</v>
      </c>
      <c r="H38" s="24">
        <f t="shared" si="21"/>
        <v>92426</v>
      </c>
      <c r="I38" s="24">
        <f t="shared" si="21"/>
        <v>92426</v>
      </c>
      <c r="J38" s="85"/>
    </row>
    <row r="39" spans="1:10" ht="15" customHeight="1" x14ac:dyDescent="0.25">
      <c r="A39" s="241" t="s">
        <v>112</v>
      </c>
      <c r="B39" s="242"/>
      <c r="C39" s="243"/>
      <c r="D39" s="77" t="s">
        <v>62</v>
      </c>
      <c r="E39" s="25">
        <f>E40</f>
        <v>0</v>
      </c>
      <c r="F39" s="25">
        <v>0</v>
      </c>
      <c r="G39" s="25">
        <f t="shared" ref="G39:I40" si="22">G40</f>
        <v>1000</v>
      </c>
      <c r="H39" s="25">
        <f t="shared" si="22"/>
        <v>1000</v>
      </c>
      <c r="I39" s="25">
        <f t="shared" si="22"/>
        <v>1000</v>
      </c>
      <c r="J39" s="85"/>
    </row>
    <row r="40" spans="1:10" ht="15" customHeight="1" x14ac:dyDescent="0.25">
      <c r="A40" s="219" t="s">
        <v>51</v>
      </c>
      <c r="B40" s="220"/>
      <c r="C40" s="221"/>
      <c r="D40" s="11" t="s">
        <v>10</v>
      </c>
      <c r="E40" s="22">
        <f>E41</f>
        <v>0</v>
      </c>
      <c r="F40" s="22">
        <v>0</v>
      </c>
      <c r="G40" s="22">
        <f t="shared" si="22"/>
        <v>1000</v>
      </c>
      <c r="H40" s="22">
        <f t="shared" si="22"/>
        <v>1000</v>
      </c>
      <c r="I40" s="22">
        <f t="shared" si="22"/>
        <v>1000</v>
      </c>
      <c r="J40" s="85"/>
    </row>
    <row r="41" spans="1:10" x14ac:dyDescent="0.25">
      <c r="A41" s="222">
        <v>32</v>
      </c>
      <c r="B41" s="244"/>
      <c r="C41" s="245"/>
      <c r="D41" s="79" t="s">
        <v>22</v>
      </c>
      <c r="E41" s="16">
        <v>0</v>
      </c>
      <c r="F41" s="17">
        <v>0</v>
      </c>
      <c r="G41" s="17">
        <v>1000</v>
      </c>
      <c r="H41" s="17">
        <v>1000</v>
      </c>
      <c r="I41" s="17">
        <v>1000</v>
      </c>
      <c r="J41" s="85"/>
    </row>
    <row r="42" spans="1:10" x14ac:dyDescent="0.25">
      <c r="A42" s="241" t="s">
        <v>57</v>
      </c>
      <c r="B42" s="242"/>
      <c r="C42" s="243"/>
      <c r="D42" s="77" t="s">
        <v>58</v>
      </c>
      <c r="E42" s="25">
        <f>E43</f>
        <v>187.5</v>
      </c>
      <c r="F42" s="25">
        <f t="shared" ref="F42:I42" si="23">F43</f>
        <v>300</v>
      </c>
      <c r="G42" s="25">
        <f t="shared" si="23"/>
        <v>115</v>
      </c>
      <c r="H42" s="25">
        <f t="shared" si="23"/>
        <v>115</v>
      </c>
      <c r="I42" s="25">
        <f t="shared" si="23"/>
        <v>115</v>
      </c>
      <c r="J42" s="85"/>
    </row>
    <row r="43" spans="1:10" ht="15" customHeight="1" x14ac:dyDescent="0.25">
      <c r="A43" s="219" t="s">
        <v>72</v>
      </c>
      <c r="B43" s="228"/>
      <c r="C43" s="229"/>
      <c r="D43" s="11" t="s">
        <v>10</v>
      </c>
      <c r="E43" s="22">
        <f>E44</f>
        <v>187.5</v>
      </c>
      <c r="F43" s="22">
        <f t="shared" ref="F43" si="24">F44</f>
        <v>300</v>
      </c>
      <c r="G43" s="22">
        <f t="shared" ref="G43:I43" si="25">G44</f>
        <v>115</v>
      </c>
      <c r="H43" s="22">
        <f t="shared" si="25"/>
        <v>115</v>
      </c>
      <c r="I43" s="22">
        <f t="shared" si="25"/>
        <v>115</v>
      </c>
      <c r="J43" s="85"/>
    </row>
    <row r="44" spans="1:10" ht="15" customHeight="1" x14ac:dyDescent="0.25">
      <c r="A44" s="222">
        <v>32</v>
      </c>
      <c r="B44" s="244"/>
      <c r="C44" s="245"/>
      <c r="D44" s="79" t="s">
        <v>22</v>
      </c>
      <c r="E44" s="16">
        <v>187.5</v>
      </c>
      <c r="F44" s="16">
        <v>300</v>
      </c>
      <c r="G44" s="16">
        <v>115</v>
      </c>
      <c r="H44" s="16">
        <v>115</v>
      </c>
      <c r="I44" s="16">
        <v>115</v>
      </c>
      <c r="J44" s="85"/>
    </row>
    <row r="45" spans="1:10" ht="15" customHeight="1" x14ac:dyDescent="0.25">
      <c r="A45" s="241" t="s">
        <v>135</v>
      </c>
      <c r="B45" s="242"/>
      <c r="C45" s="243"/>
      <c r="D45" s="116" t="s">
        <v>173</v>
      </c>
      <c r="E45" s="25">
        <f>E46</f>
        <v>19045.23</v>
      </c>
      <c r="F45" s="25">
        <f t="shared" ref="F45" si="26">F46</f>
        <v>57000</v>
      </c>
      <c r="G45" s="25">
        <f t="shared" ref="G45" si="27">G46</f>
        <v>89280</v>
      </c>
      <c r="H45" s="25">
        <f t="shared" ref="H45" si="28">H46</f>
        <v>89280</v>
      </c>
      <c r="I45" s="25">
        <f t="shared" ref="I45" si="29">I46</f>
        <v>89280</v>
      </c>
      <c r="J45" s="85"/>
    </row>
    <row r="46" spans="1:10" ht="15" customHeight="1" x14ac:dyDescent="0.25">
      <c r="A46" s="219" t="s">
        <v>51</v>
      </c>
      <c r="B46" s="220"/>
      <c r="C46" s="221"/>
      <c r="D46" s="11" t="s">
        <v>10</v>
      </c>
      <c r="E46" s="22">
        <f>E47+E48</f>
        <v>19045.23</v>
      </c>
      <c r="F46" s="22">
        <f>F47+F48</f>
        <v>57000</v>
      </c>
      <c r="G46" s="22">
        <f>G47+G48</f>
        <v>89280</v>
      </c>
      <c r="H46" s="22">
        <f t="shared" ref="H46:I46" si="30">H47+H48</f>
        <v>89280</v>
      </c>
      <c r="I46" s="22">
        <f t="shared" si="30"/>
        <v>89280</v>
      </c>
      <c r="J46" s="85"/>
    </row>
    <row r="47" spans="1:10" x14ac:dyDescent="0.25">
      <c r="A47" s="222">
        <v>31</v>
      </c>
      <c r="B47" s="244"/>
      <c r="C47" s="245"/>
      <c r="D47" s="117" t="s">
        <v>13</v>
      </c>
      <c r="E47" s="16">
        <v>18299.79</v>
      </c>
      <c r="F47" s="17">
        <v>56200</v>
      </c>
      <c r="G47" s="17">
        <v>87900</v>
      </c>
      <c r="H47" s="17">
        <v>87900</v>
      </c>
      <c r="I47" s="17">
        <v>87900</v>
      </c>
      <c r="J47" s="85"/>
    </row>
    <row r="48" spans="1:10" ht="15" customHeight="1" x14ac:dyDescent="0.25">
      <c r="A48" s="74">
        <v>32</v>
      </c>
      <c r="B48" s="78"/>
      <c r="C48" s="79"/>
      <c r="D48" s="79" t="s">
        <v>22</v>
      </c>
      <c r="E48" s="16">
        <v>745.44</v>
      </c>
      <c r="F48" s="16">
        <v>800</v>
      </c>
      <c r="G48" s="16">
        <v>1380</v>
      </c>
      <c r="H48" s="16">
        <v>1380</v>
      </c>
      <c r="I48" s="16">
        <v>1380</v>
      </c>
      <c r="J48" s="85"/>
    </row>
    <row r="49" spans="1:10" ht="25.5" x14ac:dyDescent="0.25">
      <c r="A49" s="241" t="s">
        <v>170</v>
      </c>
      <c r="B49" s="242"/>
      <c r="C49" s="243"/>
      <c r="D49" s="95" t="s">
        <v>171</v>
      </c>
      <c r="E49" s="25">
        <f>E50</f>
        <v>100</v>
      </c>
      <c r="F49" s="25">
        <v>0</v>
      </c>
      <c r="G49" s="25">
        <f t="shared" ref="G49" si="31">G50</f>
        <v>0</v>
      </c>
      <c r="H49" s="25">
        <v>0</v>
      </c>
      <c r="I49" s="25">
        <v>0</v>
      </c>
      <c r="J49" s="85"/>
    </row>
    <row r="50" spans="1:10" ht="15" customHeight="1" x14ac:dyDescent="0.25">
      <c r="A50" s="219" t="s">
        <v>51</v>
      </c>
      <c r="B50" s="220"/>
      <c r="C50" s="221"/>
      <c r="D50" s="11" t="s">
        <v>10</v>
      </c>
      <c r="E50" s="22">
        <f>E51</f>
        <v>100</v>
      </c>
      <c r="F50" s="22">
        <v>0</v>
      </c>
      <c r="G50" s="22">
        <f>G51</f>
        <v>0</v>
      </c>
      <c r="H50" s="22">
        <v>0</v>
      </c>
      <c r="I50" s="22">
        <v>0</v>
      </c>
      <c r="J50" s="85"/>
    </row>
    <row r="51" spans="1:10" ht="15" customHeight="1" x14ac:dyDescent="0.25">
      <c r="A51" s="222">
        <v>32</v>
      </c>
      <c r="B51" s="244"/>
      <c r="C51" s="245"/>
      <c r="D51" s="96" t="s">
        <v>22</v>
      </c>
      <c r="E51" s="16">
        <v>100</v>
      </c>
      <c r="F51" s="17">
        <v>0</v>
      </c>
      <c r="G51" s="17">
        <v>0</v>
      </c>
      <c r="H51" s="87">
        <v>0</v>
      </c>
      <c r="I51" s="87">
        <v>0</v>
      </c>
      <c r="J51" s="85"/>
    </row>
    <row r="52" spans="1:10" x14ac:dyDescent="0.25">
      <c r="A52" s="241" t="s">
        <v>40</v>
      </c>
      <c r="B52" s="242"/>
      <c r="C52" s="243"/>
      <c r="D52" s="95" t="s">
        <v>41</v>
      </c>
      <c r="E52" s="25">
        <f>E53</f>
        <v>531</v>
      </c>
      <c r="F52" s="25">
        <v>531</v>
      </c>
      <c r="G52" s="25">
        <f t="shared" ref="G52" si="32">G53</f>
        <v>531</v>
      </c>
      <c r="H52" s="25">
        <v>531</v>
      </c>
      <c r="I52" s="25">
        <v>531</v>
      </c>
      <c r="J52" s="85"/>
    </row>
    <row r="53" spans="1:10" ht="15" customHeight="1" x14ac:dyDescent="0.25">
      <c r="A53" s="219" t="s">
        <v>51</v>
      </c>
      <c r="B53" s="220"/>
      <c r="C53" s="221"/>
      <c r="D53" s="11" t="s">
        <v>10</v>
      </c>
      <c r="E53" s="22">
        <f>E54</f>
        <v>531</v>
      </c>
      <c r="F53" s="22">
        <v>531</v>
      </c>
      <c r="G53" s="22">
        <f>G54</f>
        <v>531</v>
      </c>
      <c r="H53" s="22">
        <v>531</v>
      </c>
      <c r="I53" s="22">
        <v>531</v>
      </c>
      <c r="J53" s="85"/>
    </row>
    <row r="54" spans="1:10" ht="15" customHeight="1" x14ac:dyDescent="0.25">
      <c r="A54" s="222">
        <v>32</v>
      </c>
      <c r="B54" s="244"/>
      <c r="C54" s="245"/>
      <c r="D54" s="96" t="s">
        <v>22</v>
      </c>
      <c r="E54" s="16">
        <v>531</v>
      </c>
      <c r="F54" s="17">
        <v>531</v>
      </c>
      <c r="G54" s="17">
        <v>531</v>
      </c>
      <c r="H54" s="87">
        <v>531</v>
      </c>
      <c r="I54" s="87">
        <v>531</v>
      </c>
      <c r="J54" s="85"/>
    </row>
    <row r="55" spans="1:10" x14ac:dyDescent="0.25">
      <c r="A55" s="241" t="s">
        <v>217</v>
      </c>
      <c r="B55" s="242"/>
      <c r="C55" s="243"/>
      <c r="D55" s="116" t="s">
        <v>218</v>
      </c>
      <c r="E55" s="25">
        <f>E56</f>
        <v>208</v>
      </c>
      <c r="F55" s="25">
        <f t="shared" ref="F55:I55" si="33">F56</f>
        <v>1500</v>
      </c>
      <c r="G55" s="25">
        <f t="shared" si="33"/>
        <v>1500</v>
      </c>
      <c r="H55" s="25">
        <f t="shared" si="33"/>
        <v>1500</v>
      </c>
      <c r="I55" s="25">
        <f t="shared" si="33"/>
        <v>1500</v>
      </c>
      <c r="J55" s="85"/>
    </row>
    <row r="56" spans="1:10" ht="15" customHeight="1" x14ac:dyDescent="0.25">
      <c r="A56" s="219" t="s">
        <v>51</v>
      </c>
      <c r="B56" s="220"/>
      <c r="C56" s="221"/>
      <c r="D56" s="11" t="s">
        <v>10</v>
      </c>
      <c r="E56" s="22">
        <f>E57</f>
        <v>208</v>
      </c>
      <c r="F56" s="22">
        <f t="shared" ref="F56" si="34">F57</f>
        <v>1500</v>
      </c>
      <c r="G56" s="22">
        <f t="shared" ref="G56:I56" si="35">G57</f>
        <v>1500</v>
      </c>
      <c r="H56" s="22">
        <f t="shared" si="35"/>
        <v>1500</v>
      </c>
      <c r="I56" s="22">
        <f t="shared" si="35"/>
        <v>1500</v>
      </c>
      <c r="J56" s="85"/>
    </row>
    <row r="57" spans="1:10" ht="15" customHeight="1" x14ac:dyDescent="0.25">
      <c r="A57" s="222">
        <v>32</v>
      </c>
      <c r="B57" s="244"/>
      <c r="C57" s="245"/>
      <c r="D57" s="117" t="s">
        <v>22</v>
      </c>
      <c r="E57" s="16">
        <v>208</v>
      </c>
      <c r="F57" s="17">
        <v>1500</v>
      </c>
      <c r="G57" s="17">
        <v>1500</v>
      </c>
      <c r="H57" s="17">
        <v>1500</v>
      </c>
      <c r="I57" s="17">
        <v>1500</v>
      </c>
      <c r="J57" s="85"/>
    </row>
    <row r="58" spans="1:10" ht="25.5" x14ac:dyDescent="0.25">
      <c r="A58" s="238" t="s">
        <v>31</v>
      </c>
      <c r="B58" s="249"/>
      <c r="C58" s="250"/>
      <c r="D58" s="120" t="s">
        <v>119</v>
      </c>
      <c r="E58" s="20">
        <f>E59</f>
        <v>8486.2099999999991</v>
      </c>
      <c r="F58" s="20">
        <f t="shared" ref="F58:I58" si="36">F59</f>
        <v>2500</v>
      </c>
      <c r="G58" s="20">
        <f t="shared" si="36"/>
        <v>500</v>
      </c>
      <c r="H58" s="20">
        <f t="shared" si="36"/>
        <v>0</v>
      </c>
      <c r="I58" s="20">
        <f t="shared" si="36"/>
        <v>0</v>
      </c>
      <c r="J58" s="85"/>
    </row>
    <row r="59" spans="1:10" ht="15" customHeight="1" x14ac:dyDescent="0.25">
      <c r="A59" s="232" t="s">
        <v>118</v>
      </c>
      <c r="B59" s="258"/>
      <c r="C59" s="259"/>
      <c r="D59" s="10" t="s">
        <v>117</v>
      </c>
      <c r="E59" s="23">
        <f>E60</f>
        <v>8486.2099999999991</v>
      </c>
      <c r="F59" s="23">
        <f t="shared" ref="F59" si="37">F60</f>
        <v>2500</v>
      </c>
      <c r="G59" s="23">
        <f t="shared" ref="G59:I60" si="38">G60</f>
        <v>500</v>
      </c>
      <c r="H59" s="23">
        <f t="shared" si="38"/>
        <v>0</v>
      </c>
      <c r="I59" s="23">
        <f t="shared" si="38"/>
        <v>0</v>
      </c>
      <c r="J59" s="85"/>
    </row>
    <row r="60" spans="1:10" ht="15" customHeight="1" x14ac:dyDescent="0.25">
      <c r="A60" s="219" t="s">
        <v>72</v>
      </c>
      <c r="B60" s="220"/>
      <c r="C60" s="221"/>
      <c r="D60" s="11" t="s">
        <v>10</v>
      </c>
      <c r="E60" s="22">
        <f>E61</f>
        <v>8486.2099999999991</v>
      </c>
      <c r="F60" s="22">
        <f t="shared" ref="F60" si="39">F61</f>
        <v>2500</v>
      </c>
      <c r="G60" s="22">
        <f t="shared" si="38"/>
        <v>500</v>
      </c>
      <c r="H60" s="22">
        <f t="shared" si="38"/>
        <v>0</v>
      </c>
      <c r="I60" s="22">
        <f t="shared" si="38"/>
        <v>0</v>
      </c>
      <c r="J60" s="85"/>
    </row>
    <row r="61" spans="1:10" ht="15" customHeight="1" x14ac:dyDescent="0.25">
      <c r="A61" s="222">
        <v>32</v>
      </c>
      <c r="B61" s="230"/>
      <c r="C61" s="231"/>
      <c r="D61" s="79" t="s">
        <v>22</v>
      </c>
      <c r="E61" s="16">
        <v>8486.2099999999991</v>
      </c>
      <c r="F61" s="17">
        <v>2500</v>
      </c>
      <c r="G61" s="17">
        <v>500</v>
      </c>
      <c r="H61" s="17">
        <v>0</v>
      </c>
      <c r="I61" s="17">
        <v>0</v>
      </c>
      <c r="J61" s="85"/>
    </row>
    <row r="62" spans="1:10" x14ac:dyDescent="0.25">
      <c r="A62" s="238" t="s">
        <v>65</v>
      </c>
      <c r="B62" s="239"/>
      <c r="C62" s="240"/>
      <c r="D62" s="80" t="s">
        <v>66</v>
      </c>
      <c r="E62" s="24">
        <f>E63+E66</f>
        <v>27147.39</v>
      </c>
      <c r="F62" s="24">
        <f t="shared" ref="F62:I62" si="40">F63+F66</f>
        <v>25000</v>
      </c>
      <c r="G62" s="24">
        <f t="shared" si="40"/>
        <v>23000</v>
      </c>
      <c r="H62" s="24">
        <f t="shared" si="40"/>
        <v>2000</v>
      </c>
      <c r="I62" s="24">
        <f t="shared" si="40"/>
        <v>2000</v>
      </c>
      <c r="J62" s="85"/>
    </row>
    <row r="63" spans="1:10" x14ac:dyDescent="0.25">
      <c r="A63" s="241" t="s">
        <v>213</v>
      </c>
      <c r="B63" s="242"/>
      <c r="C63" s="243"/>
      <c r="D63" s="77" t="s">
        <v>64</v>
      </c>
      <c r="E63" s="25">
        <f>E64</f>
        <v>23897.39</v>
      </c>
      <c r="F63" s="25">
        <f t="shared" ref="F63:I63" si="41">F64</f>
        <v>25000</v>
      </c>
      <c r="G63" s="25">
        <f t="shared" si="41"/>
        <v>2500</v>
      </c>
      <c r="H63" s="25">
        <f t="shared" si="41"/>
        <v>2000</v>
      </c>
      <c r="I63" s="25">
        <f t="shared" si="41"/>
        <v>2000</v>
      </c>
      <c r="J63" s="85"/>
    </row>
    <row r="64" spans="1:10" x14ac:dyDescent="0.25">
      <c r="A64" s="219" t="s">
        <v>51</v>
      </c>
      <c r="B64" s="256"/>
      <c r="C64" s="257"/>
      <c r="D64" s="11" t="s">
        <v>10</v>
      </c>
      <c r="E64" s="22">
        <f>E65</f>
        <v>23897.39</v>
      </c>
      <c r="F64" s="22">
        <f t="shared" ref="F64:I64" si="42">F65</f>
        <v>25000</v>
      </c>
      <c r="G64" s="22">
        <f t="shared" si="42"/>
        <v>2500</v>
      </c>
      <c r="H64" s="22">
        <f t="shared" si="42"/>
        <v>2000</v>
      </c>
      <c r="I64" s="22">
        <f t="shared" si="42"/>
        <v>2000</v>
      </c>
      <c r="J64" s="85"/>
    </row>
    <row r="65" spans="1:10" ht="25.5" customHeight="1" x14ac:dyDescent="0.25">
      <c r="A65" s="74">
        <v>42</v>
      </c>
      <c r="B65" s="88"/>
      <c r="C65" s="89"/>
      <c r="D65" s="13" t="s">
        <v>152</v>
      </c>
      <c r="E65" s="16">
        <v>23897.39</v>
      </c>
      <c r="F65" s="16">
        <v>25000</v>
      </c>
      <c r="G65" s="16">
        <v>2500</v>
      </c>
      <c r="H65" s="16">
        <v>2000</v>
      </c>
      <c r="I65" s="16">
        <v>2000</v>
      </c>
      <c r="J65" s="85"/>
    </row>
    <row r="66" spans="1:10" ht="15" customHeight="1" x14ac:dyDescent="0.25">
      <c r="A66" s="241" t="s">
        <v>38</v>
      </c>
      <c r="B66" s="242"/>
      <c r="C66" s="243"/>
      <c r="D66" s="77" t="s">
        <v>80</v>
      </c>
      <c r="E66" s="25">
        <f>E67</f>
        <v>3250</v>
      </c>
      <c r="F66" s="25">
        <v>0</v>
      </c>
      <c r="G66" s="25">
        <f t="shared" ref="G66:I67" si="43">G67</f>
        <v>20500</v>
      </c>
      <c r="H66" s="25">
        <f t="shared" si="43"/>
        <v>0</v>
      </c>
      <c r="I66" s="25">
        <f t="shared" si="43"/>
        <v>0</v>
      </c>
      <c r="J66" s="85"/>
    </row>
    <row r="67" spans="1:10" ht="15" customHeight="1" x14ac:dyDescent="0.25">
      <c r="A67" s="219" t="s">
        <v>72</v>
      </c>
      <c r="B67" s="220"/>
      <c r="C67" s="221"/>
      <c r="D67" s="11" t="s">
        <v>10</v>
      </c>
      <c r="E67" s="22">
        <f>E68</f>
        <v>3250</v>
      </c>
      <c r="F67" s="22">
        <v>0</v>
      </c>
      <c r="G67" s="22">
        <f t="shared" si="43"/>
        <v>20500</v>
      </c>
      <c r="H67" s="22">
        <f t="shared" si="43"/>
        <v>0</v>
      </c>
      <c r="I67" s="22">
        <f t="shared" si="43"/>
        <v>0</v>
      </c>
      <c r="J67" s="85"/>
    </row>
    <row r="68" spans="1:10" ht="25.5" customHeight="1" x14ac:dyDescent="0.25">
      <c r="A68" s="222">
        <v>45</v>
      </c>
      <c r="B68" s="244"/>
      <c r="C68" s="245"/>
      <c r="D68" s="79" t="s">
        <v>151</v>
      </c>
      <c r="E68" s="16">
        <v>3250</v>
      </c>
      <c r="F68" s="17">
        <v>0</v>
      </c>
      <c r="G68" s="17">
        <v>20500</v>
      </c>
      <c r="H68" s="17">
        <v>0</v>
      </c>
      <c r="I68" s="17">
        <v>0</v>
      </c>
      <c r="J68" s="85"/>
    </row>
    <row r="69" spans="1:10" ht="25.5" x14ac:dyDescent="0.25">
      <c r="A69" s="246" t="s">
        <v>87</v>
      </c>
      <c r="B69" s="230"/>
      <c r="C69" s="231"/>
      <c r="D69" s="75" t="s">
        <v>206</v>
      </c>
      <c r="E69" s="18">
        <f>E70</f>
        <v>2953261.44</v>
      </c>
      <c r="F69" s="18">
        <f t="shared" ref="F69:I70" si="44">F70</f>
        <v>3481520</v>
      </c>
      <c r="G69" s="18">
        <f t="shared" si="44"/>
        <v>3352010</v>
      </c>
      <c r="H69" s="18">
        <f t="shared" si="44"/>
        <v>3352010</v>
      </c>
      <c r="I69" s="18">
        <f t="shared" si="44"/>
        <v>3352010</v>
      </c>
      <c r="J69" s="85"/>
    </row>
    <row r="70" spans="1:10" ht="27.75" customHeight="1" x14ac:dyDescent="0.25">
      <c r="A70" s="235" t="s">
        <v>43</v>
      </c>
      <c r="B70" s="247"/>
      <c r="C70" s="248"/>
      <c r="D70" s="12" t="s">
        <v>44</v>
      </c>
      <c r="E70" s="19">
        <f>E71</f>
        <v>2953261.44</v>
      </c>
      <c r="F70" s="19">
        <f t="shared" si="44"/>
        <v>3481520</v>
      </c>
      <c r="G70" s="19">
        <f t="shared" si="44"/>
        <v>3352010</v>
      </c>
      <c r="H70" s="19">
        <f t="shared" si="44"/>
        <v>3352010</v>
      </c>
      <c r="I70" s="19">
        <f t="shared" si="44"/>
        <v>3352010</v>
      </c>
      <c r="J70" s="85"/>
    </row>
    <row r="71" spans="1:10" ht="25.5" x14ac:dyDescent="0.25">
      <c r="A71" s="238" t="s">
        <v>39</v>
      </c>
      <c r="B71" s="249"/>
      <c r="C71" s="250"/>
      <c r="D71" s="80" t="s">
        <v>69</v>
      </c>
      <c r="E71" s="20">
        <f>E72+E85+E95+E98+E101+E104+E113+E116+E120+E124+E127</f>
        <v>2953261.44</v>
      </c>
      <c r="F71" s="20">
        <f>F72+F85+F95+F98+F101+F104+F113+F116+F120+F124+F127</f>
        <v>3481520</v>
      </c>
      <c r="G71" s="20">
        <f>G72+G85+G95+G98+G101+G104+G113+G116+G120+G124+G127</f>
        <v>3352010</v>
      </c>
      <c r="H71" s="20">
        <f t="shared" ref="H71" si="45">H72+H85+H95+H98+H101+H104+H113+H116+H120+H124+H127</f>
        <v>3352010</v>
      </c>
      <c r="I71" s="20">
        <f t="shared" ref="I71" si="46">I72+I85+I95+I98+I101+I104+I113+I116+I120+I124+I127</f>
        <v>3352010</v>
      </c>
      <c r="J71" s="85"/>
    </row>
    <row r="72" spans="1:10" x14ac:dyDescent="0.25">
      <c r="A72" s="232" t="s">
        <v>33</v>
      </c>
      <c r="B72" s="233"/>
      <c r="C72" s="234"/>
      <c r="D72" s="10" t="s">
        <v>12</v>
      </c>
      <c r="E72" s="23">
        <f>E73+E76+E78+E81+E83</f>
        <v>37808.199999999997</v>
      </c>
      <c r="F72" s="23">
        <f t="shared" ref="F72" si="47">F73+F76+F78+F81+F83</f>
        <v>36180</v>
      </c>
      <c r="G72" s="23">
        <f t="shared" ref="G72" si="48">G73+G76+G78+G81+G83</f>
        <v>42010</v>
      </c>
      <c r="H72" s="23">
        <f t="shared" ref="H72" si="49">H73+H76+H78+H81+H83</f>
        <v>38010</v>
      </c>
      <c r="I72" s="23">
        <f t="shared" ref="I72" si="50">I73+I76+I78+I81+I83</f>
        <v>38010</v>
      </c>
      <c r="J72" s="85"/>
    </row>
    <row r="73" spans="1:10" x14ac:dyDescent="0.25">
      <c r="A73" s="219" t="s">
        <v>45</v>
      </c>
      <c r="B73" s="220"/>
      <c r="C73" s="221"/>
      <c r="D73" s="11" t="s">
        <v>46</v>
      </c>
      <c r="E73" s="22">
        <f>E74+E75</f>
        <v>14609.93</v>
      </c>
      <c r="F73" s="22">
        <f t="shared" ref="F73:I73" si="51">F74+F75</f>
        <v>15100</v>
      </c>
      <c r="G73" s="22">
        <f t="shared" si="51"/>
        <v>15010</v>
      </c>
      <c r="H73" s="22">
        <f t="shared" si="51"/>
        <v>15010</v>
      </c>
      <c r="I73" s="22">
        <f t="shared" si="51"/>
        <v>15010</v>
      </c>
      <c r="J73" s="85"/>
    </row>
    <row r="74" spans="1:10" x14ac:dyDescent="0.25">
      <c r="A74" s="222">
        <v>32</v>
      </c>
      <c r="B74" s="223"/>
      <c r="C74" s="224"/>
      <c r="D74" s="79" t="s">
        <v>22</v>
      </c>
      <c r="E74" s="16">
        <v>14609.93</v>
      </c>
      <c r="F74" s="16">
        <v>15000</v>
      </c>
      <c r="G74" s="17">
        <v>15010</v>
      </c>
      <c r="H74" s="87">
        <v>15010</v>
      </c>
      <c r="I74" s="87">
        <v>15010</v>
      </c>
      <c r="J74" s="85"/>
    </row>
    <row r="75" spans="1:10" x14ac:dyDescent="0.25">
      <c r="A75" s="225">
        <v>34</v>
      </c>
      <c r="B75" s="226"/>
      <c r="C75" s="227"/>
      <c r="D75" s="79" t="s">
        <v>100</v>
      </c>
      <c r="E75" s="16">
        <v>0</v>
      </c>
      <c r="F75" s="16">
        <v>100</v>
      </c>
      <c r="G75" s="16">
        <v>0</v>
      </c>
      <c r="H75" s="87">
        <v>0</v>
      </c>
      <c r="I75" s="87">
        <v>0</v>
      </c>
      <c r="J75" s="85"/>
    </row>
    <row r="76" spans="1:10" x14ac:dyDescent="0.25">
      <c r="A76" s="219" t="s">
        <v>60</v>
      </c>
      <c r="B76" s="220"/>
      <c r="C76" s="221"/>
      <c r="D76" s="11" t="s">
        <v>95</v>
      </c>
      <c r="E76" s="22">
        <f>E77</f>
        <v>7601.14</v>
      </c>
      <c r="F76" s="22">
        <f>F77</f>
        <v>8900</v>
      </c>
      <c r="G76" s="22">
        <f>G77</f>
        <v>3500</v>
      </c>
      <c r="H76" s="22">
        <f t="shared" ref="H76:I76" si="52">H77</f>
        <v>3500</v>
      </c>
      <c r="I76" s="22">
        <f t="shared" si="52"/>
        <v>3500</v>
      </c>
      <c r="J76" s="85"/>
    </row>
    <row r="77" spans="1:10" ht="15" customHeight="1" x14ac:dyDescent="0.25">
      <c r="A77" s="222">
        <v>32</v>
      </c>
      <c r="B77" s="230"/>
      <c r="C77" s="231"/>
      <c r="D77" s="79" t="s">
        <v>22</v>
      </c>
      <c r="E77" s="16">
        <v>7601.14</v>
      </c>
      <c r="F77" s="17">
        <v>8900</v>
      </c>
      <c r="G77" s="17">
        <v>3500</v>
      </c>
      <c r="H77" s="17">
        <v>3500</v>
      </c>
      <c r="I77" s="17">
        <v>3500</v>
      </c>
      <c r="J77" s="85"/>
    </row>
    <row r="78" spans="1:10" x14ac:dyDescent="0.25">
      <c r="A78" s="219" t="s">
        <v>47</v>
      </c>
      <c r="B78" s="220"/>
      <c r="C78" s="221"/>
      <c r="D78" s="11" t="s">
        <v>54</v>
      </c>
      <c r="E78" s="22">
        <f>E79+E80</f>
        <v>11613.52</v>
      </c>
      <c r="F78" s="22">
        <f t="shared" ref="F78:G78" si="53">F79+F80</f>
        <v>10180</v>
      </c>
      <c r="G78" s="22">
        <f t="shared" si="53"/>
        <v>12500</v>
      </c>
      <c r="H78" s="22">
        <f t="shared" ref="H78" si="54">H79+H80</f>
        <v>12500</v>
      </c>
      <c r="I78" s="22">
        <f t="shared" ref="I78" si="55">I79+I80</f>
        <v>12500</v>
      </c>
      <c r="J78" s="85"/>
    </row>
    <row r="79" spans="1:10" x14ac:dyDescent="0.25">
      <c r="A79" s="222">
        <v>32</v>
      </c>
      <c r="B79" s="223"/>
      <c r="C79" s="224"/>
      <c r="D79" s="79" t="s">
        <v>22</v>
      </c>
      <c r="E79" s="16">
        <v>7645.9</v>
      </c>
      <c r="F79" s="17">
        <v>5480</v>
      </c>
      <c r="G79" s="17">
        <v>7500</v>
      </c>
      <c r="H79" s="17">
        <v>7500</v>
      </c>
      <c r="I79" s="17">
        <v>7500</v>
      </c>
      <c r="J79" s="85"/>
    </row>
    <row r="80" spans="1:10" ht="15" customHeight="1" x14ac:dyDescent="0.25">
      <c r="A80" s="222">
        <v>37</v>
      </c>
      <c r="B80" s="223"/>
      <c r="C80" s="224"/>
      <c r="D80" s="79" t="s">
        <v>148</v>
      </c>
      <c r="E80" s="16">
        <v>3967.62</v>
      </c>
      <c r="F80" s="17">
        <v>4700</v>
      </c>
      <c r="G80" s="17">
        <v>5000</v>
      </c>
      <c r="H80" s="17">
        <v>5000</v>
      </c>
      <c r="I80" s="17">
        <v>5000</v>
      </c>
      <c r="J80" s="85"/>
    </row>
    <row r="81" spans="1:10" x14ac:dyDescent="0.25">
      <c r="A81" s="219" t="s">
        <v>48</v>
      </c>
      <c r="B81" s="220"/>
      <c r="C81" s="221"/>
      <c r="D81" s="11" t="s">
        <v>49</v>
      </c>
      <c r="E81" s="22">
        <f>E82</f>
        <v>3983.61</v>
      </c>
      <c r="F81" s="22">
        <f>F82</f>
        <v>2000</v>
      </c>
      <c r="G81" s="22">
        <f t="shared" ref="G81:I81" si="56">G82</f>
        <v>4000</v>
      </c>
      <c r="H81" s="22">
        <f t="shared" si="56"/>
        <v>0</v>
      </c>
      <c r="I81" s="22">
        <f t="shared" si="56"/>
        <v>0</v>
      </c>
      <c r="J81" s="85"/>
    </row>
    <row r="82" spans="1:10" x14ac:dyDescent="0.25">
      <c r="A82" s="222">
        <v>32</v>
      </c>
      <c r="B82" s="244"/>
      <c r="C82" s="245"/>
      <c r="D82" s="79" t="s">
        <v>22</v>
      </c>
      <c r="E82" s="16">
        <v>3983.61</v>
      </c>
      <c r="F82" s="17">
        <v>2000</v>
      </c>
      <c r="G82" s="17">
        <v>4000</v>
      </c>
      <c r="H82" s="17">
        <v>0</v>
      </c>
      <c r="I82" s="17">
        <v>0</v>
      </c>
      <c r="J82" s="85"/>
    </row>
    <row r="83" spans="1:10" ht="15" customHeight="1" x14ac:dyDescent="0.25">
      <c r="A83" s="219" t="s">
        <v>169</v>
      </c>
      <c r="B83" s="220"/>
      <c r="C83" s="221"/>
      <c r="D83" s="11" t="s">
        <v>56</v>
      </c>
      <c r="E83" s="22">
        <f>E84</f>
        <v>0</v>
      </c>
      <c r="F83" s="22">
        <v>0</v>
      </c>
      <c r="G83" s="22">
        <f t="shared" ref="G83:I83" si="57">G84</f>
        <v>7000</v>
      </c>
      <c r="H83" s="22">
        <f t="shared" si="57"/>
        <v>7000</v>
      </c>
      <c r="I83" s="22">
        <f t="shared" si="57"/>
        <v>7000</v>
      </c>
      <c r="J83" s="85"/>
    </row>
    <row r="84" spans="1:10" ht="15" customHeight="1" x14ac:dyDescent="0.25">
      <c r="A84" s="222">
        <v>32</v>
      </c>
      <c r="B84" s="223"/>
      <c r="C84" s="224"/>
      <c r="D84" s="96" t="s">
        <v>22</v>
      </c>
      <c r="E84" s="16">
        <v>0</v>
      </c>
      <c r="F84" s="17">
        <v>0</v>
      </c>
      <c r="G84" s="17">
        <v>7000</v>
      </c>
      <c r="H84" s="17">
        <v>7000</v>
      </c>
      <c r="I84" s="17">
        <v>7000</v>
      </c>
      <c r="J84" s="85"/>
    </row>
    <row r="85" spans="1:10" ht="25.5" x14ac:dyDescent="0.25">
      <c r="A85" s="232" t="s">
        <v>36</v>
      </c>
      <c r="B85" s="233"/>
      <c r="C85" s="234"/>
      <c r="D85" s="10" t="s">
        <v>50</v>
      </c>
      <c r="E85" s="23">
        <f>E88+E91</f>
        <v>2771758.61</v>
      </c>
      <c r="F85" s="23">
        <f>F88+F91</f>
        <v>3207500</v>
      </c>
      <c r="G85" s="23">
        <f>G86+G88+G91</f>
        <v>3179500</v>
      </c>
      <c r="H85" s="23">
        <f t="shared" ref="H85:I85" si="58">H86+H88+H91</f>
        <v>3179500</v>
      </c>
      <c r="I85" s="23">
        <f t="shared" si="58"/>
        <v>3179500</v>
      </c>
      <c r="J85" s="85"/>
    </row>
    <row r="86" spans="1:10" x14ac:dyDescent="0.25">
      <c r="A86" s="219" t="s">
        <v>116</v>
      </c>
      <c r="B86" s="220"/>
      <c r="C86" s="221"/>
      <c r="D86" s="11" t="s">
        <v>73</v>
      </c>
      <c r="E86" s="22">
        <f>E87</f>
        <v>0</v>
      </c>
      <c r="F86" s="22">
        <v>0</v>
      </c>
      <c r="G86" s="22">
        <v>0</v>
      </c>
      <c r="H86" s="22">
        <v>0</v>
      </c>
      <c r="I86" s="22">
        <v>0</v>
      </c>
      <c r="J86" s="85"/>
    </row>
    <row r="87" spans="1:10" ht="15" customHeight="1" x14ac:dyDescent="0.25">
      <c r="A87" s="222">
        <v>31</v>
      </c>
      <c r="B87" s="244"/>
      <c r="C87" s="245"/>
      <c r="D87" s="79" t="s">
        <v>13</v>
      </c>
      <c r="E87" s="16">
        <v>0</v>
      </c>
      <c r="F87" s="17">
        <v>0</v>
      </c>
      <c r="G87" s="17">
        <v>0</v>
      </c>
      <c r="H87" s="17">
        <v>0</v>
      </c>
      <c r="I87" s="17">
        <v>0</v>
      </c>
      <c r="J87" s="85"/>
    </row>
    <row r="88" spans="1:10" x14ac:dyDescent="0.25">
      <c r="A88" s="219" t="s">
        <v>155</v>
      </c>
      <c r="B88" s="220"/>
      <c r="C88" s="221"/>
      <c r="D88" s="11" t="s">
        <v>156</v>
      </c>
      <c r="E88" s="22">
        <f>E89+E90</f>
        <v>18560.16</v>
      </c>
      <c r="F88" s="22">
        <f>F89+F90</f>
        <v>0</v>
      </c>
      <c r="G88" s="22">
        <f>G89+G90</f>
        <v>0</v>
      </c>
      <c r="H88" s="22">
        <v>0</v>
      </c>
      <c r="I88" s="22">
        <v>0</v>
      </c>
      <c r="J88" s="85"/>
    </row>
    <row r="89" spans="1:10" x14ac:dyDescent="0.25">
      <c r="A89" s="222">
        <v>31</v>
      </c>
      <c r="B89" s="244"/>
      <c r="C89" s="245"/>
      <c r="D89" s="79" t="s">
        <v>13</v>
      </c>
      <c r="E89" s="16">
        <v>18185.060000000001</v>
      </c>
      <c r="F89" s="17">
        <v>0</v>
      </c>
      <c r="G89" s="38">
        <v>0</v>
      </c>
      <c r="H89" s="38">
        <v>0</v>
      </c>
      <c r="I89" s="38">
        <v>0</v>
      </c>
      <c r="J89" s="85"/>
    </row>
    <row r="90" spans="1:10" x14ac:dyDescent="0.25">
      <c r="A90" s="222">
        <v>32</v>
      </c>
      <c r="B90" s="244"/>
      <c r="C90" s="245"/>
      <c r="D90" s="79" t="s">
        <v>22</v>
      </c>
      <c r="E90" s="16">
        <v>375.1</v>
      </c>
      <c r="F90" s="17">
        <v>0</v>
      </c>
      <c r="G90" s="38">
        <v>0</v>
      </c>
      <c r="H90" s="38">
        <v>0</v>
      </c>
      <c r="I90" s="38">
        <v>0</v>
      </c>
      <c r="J90" s="85"/>
    </row>
    <row r="91" spans="1:10" x14ac:dyDescent="0.25">
      <c r="A91" s="219" t="s">
        <v>52</v>
      </c>
      <c r="B91" s="220"/>
      <c r="C91" s="221"/>
      <c r="D91" s="11" t="s">
        <v>53</v>
      </c>
      <c r="E91" s="22">
        <f>E92+E93+E94</f>
        <v>2753198.4499999997</v>
      </c>
      <c r="F91" s="22">
        <f t="shared" ref="F91:I91" si="59">F92+F93+F94</f>
        <v>3207500</v>
      </c>
      <c r="G91" s="22">
        <f t="shared" si="59"/>
        <v>3179500</v>
      </c>
      <c r="H91" s="22">
        <f t="shared" si="59"/>
        <v>3179500</v>
      </c>
      <c r="I91" s="22">
        <f t="shared" si="59"/>
        <v>3179500</v>
      </c>
      <c r="J91" s="85"/>
    </row>
    <row r="92" spans="1:10" x14ac:dyDescent="0.25">
      <c r="A92" s="222">
        <v>31</v>
      </c>
      <c r="B92" s="244"/>
      <c r="C92" s="245"/>
      <c r="D92" s="79" t="s">
        <v>13</v>
      </c>
      <c r="E92" s="16">
        <v>2748581.52</v>
      </c>
      <c r="F92" s="17">
        <v>3203000</v>
      </c>
      <c r="G92" s="87">
        <v>3177000</v>
      </c>
      <c r="H92" s="87">
        <v>3177000</v>
      </c>
      <c r="I92" s="87">
        <v>3177000</v>
      </c>
      <c r="J92" s="85"/>
    </row>
    <row r="93" spans="1:10" x14ac:dyDescent="0.25">
      <c r="A93" s="225">
        <v>32</v>
      </c>
      <c r="B93" s="226"/>
      <c r="C93" s="227"/>
      <c r="D93" s="81" t="s">
        <v>158</v>
      </c>
      <c r="E93" s="16">
        <v>4007.84</v>
      </c>
      <c r="F93" s="17">
        <v>3700</v>
      </c>
      <c r="G93" s="17">
        <v>2500</v>
      </c>
      <c r="H93" s="87">
        <v>2500</v>
      </c>
      <c r="I93" s="87">
        <v>2500</v>
      </c>
      <c r="J93" s="85"/>
    </row>
    <row r="94" spans="1:10" ht="15" customHeight="1" x14ac:dyDescent="0.25">
      <c r="A94" s="225">
        <v>34</v>
      </c>
      <c r="B94" s="226"/>
      <c r="C94" s="227"/>
      <c r="D94" s="81" t="s">
        <v>100</v>
      </c>
      <c r="E94" s="16">
        <v>609.09</v>
      </c>
      <c r="F94" s="17">
        <v>800</v>
      </c>
      <c r="G94" s="17">
        <v>0</v>
      </c>
      <c r="H94" s="87">
        <v>0</v>
      </c>
      <c r="I94" s="87">
        <v>0</v>
      </c>
      <c r="J94" s="85"/>
    </row>
    <row r="95" spans="1:10" x14ac:dyDescent="0.25">
      <c r="A95" s="241" t="s">
        <v>57</v>
      </c>
      <c r="B95" s="242"/>
      <c r="C95" s="243"/>
      <c r="D95" s="77" t="s">
        <v>58</v>
      </c>
      <c r="E95" s="25">
        <f>E96</f>
        <v>1938.28</v>
      </c>
      <c r="F95" s="25">
        <f>F96</f>
        <v>3685</v>
      </c>
      <c r="G95" s="25">
        <f t="shared" ref="G95:I96" si="60">G96</f>
        <v>3000</v>
      </c>
      <c r="H95" s="25">
        <f t="shared" si="60"/>
        <v>3000</v>
      </c>
      <c r="I95" s="25">
        <f t="shared" si="60"/>
        <v>3000</v>
      </c>
      <c r="J95" s="85"/>
    </row>
    <row r="96" spans="1:10" x14ac:dyDescent="0.25">
      <c r="A96" s="219" t="s">
        <v>55</v>
      </c>
      <c r="B96" s="228"/>
      <c r="C96" s="229"/>
      <c r="D96" s="11" t="s">
        <v>56</v>
      </c>
      <c r="E96" s="22">
        <f>E97</f>
        <v>1938.28</v>
      </c>
      <c r="F96" s="22">
        <f>F97</f>
        <v>3685</v>
      </c>
      <c r="G96" s="22">
        <f t="shared" si="60"/>
        <v>3000</v>
      </c>
      <c r="H96" s="22">
        <f t="shared" si="60"/>
        <v>3000</v>
      </c>
      <c r="I96" s="22">
        <f t="shared" si="60"/>
        <v>3000</v>
      </c>
      <c r="J96" s="85"/>
    </row>
    <row r="97" spans="1:10" x14ac:dyDescent="0.25">
      <c r="A97" s="222">
        <v>32</v>
      </c>
      <c r="B97" s="244"/>
      <c r="C97" s="245"/>
      <c r="D97" s="79" t="s">
        <v>150</v>
      </c>
      <c r="E97" s="16">
        <v>1938.28</v>
      </c>
      <c r="F97" s="17">
        <v>3685</v>
      </c>
      <c r="G97" s="17">
        <v>3000</v>
      </c>
      <c r="H97" s="17">
        <v>3000</v>
      </c>
      <c r="I97" s="17">
        <v>3000</v>
      </c>
      <c r="J97" s="85"/>
    </row>
    <row r="98" spans="1:10" x14ac:dyDescent="0.25">
      <c r="A98" s="241" t="s">
        <v>113</v>
      </c>
      <c r="B98" s="242"/>
      <c r="C98" s="243"/>
      <c r="D98" s="77" t="s">
        <v>59</v>
      </c>
      <c r="E98" s="25">
        <f>E99</f>
        <v>13891</v>
      </c>
      <c r="F98" s="25">
        <f>F99</f>
        <v>5800</v>
      </c>
      <c r="G98" s="25">
        <f t="shared" ref="G98:I98" si="61">G99</f>
        <v>0</v>
      </c>
      <c r="H98" s="25">
        <f t="shared" si="61"/>
        <v>0</v>
      </c>
      <c r="I98" s="25">
        <f t="shared" si="61"/>
        <v>0</v>
      </c>
      <c r="J98" s="85"/>
    </row>
    <row r="99" spans="1:10" ht="15" customHeight="1" x14ac:dyDescent="0.25">
      <c r="A99" s="219" t="s">
        <v>60</v>
      </c>
      <c r="B99" s="228"/>
      <c r="C99" s="229"/>
      <c r="D99" s="11" t="s">
        <v>61</v>
      </c>
      <c r="E99" s="22">
        <f>E100</f>
        <v>13891</v>
      </c>
      <c r="F99" s="22">
        <f>F100</f>
        <v>5800</v>
      </c>
      <c r="G99" s="22">
        <f>G100</f>
        <v>0</v>
      </c>
      <c r="H99" s="22">
        <f t="shared" ref="H99:I99" si="62">H100</f>
        <v>0</v>
      </c>
      <c r="I99" s="22">
        <f t="shared" si="62"/>
        <v>0</v>
      </c>
      <c r="J99" s="85"/>
    </row>
    <row r="100" spans="1:10" ht="15" customHeight="1" x14ac:dyDescent="0.25">
      <c r="A100" s="222">
        <v>32</v>
      </c>
      <c r="B100" s="230"/>
      <c r="C100" s="231"/>
      <c r="D100" s="79" t="s">
        <v>22</v>
      </c>
      <c r="E100" s="16">
        <v>13891</v>
      </c>
      <c r="F100" s="17">
        <v>5800</v>
      </c>
      <c r="G100" s="17">
        <v>0</v>
      </c>
      <c r="H100" s="17">
        <v>0</v>
      </c>
      <c r="I100" s="17">
        <v>0</v>
      </c>
      <c r="J100" s="85"/>
    </row>
    <row r="101" spans="1:10" x14ac:dyDescent="0.25">
      <c r="A101" s="241" t="s">
        <v>112</v>
      </c>
      <c r="B101" s="242"/>
      <c r="C101" s="243"/>
      <c r="D101" s="77" t="s">
        <v>62</v>
      </c>
      <c r="E101" s="25">
        <f>E102</f>
        <v>3785</v>
      </c>
      <c r="F101" s="25">
        <f>F102</f>
        <v>0</v>
      </c>
      <c r="G101" s="25">
        <f>G102</f>
        <v>0</v>
      </c>
      <c r="H101" s="25">
        <f t="shared" ref="H101:I101" si="63">H102</f>
        <v>0</v>
      </c>
      <c r="I101" s="25">
        <f t="shared" si="63"/>
        <v>0</v>
      </c>
      <c r="J101" s="85"/>
    </row>
    <row r="102" spans="1:10" ht="15" customHeight="1" x14ac:dyDescent="0.25">
      <c r="A102" s="219" t="s">
        <v>60</v>
      </c>
      <c r="B102" s="228"/>
      <c r="C102" s="229"/>
      <c r="D102" s="11" t="s">
        <v>61</v>
      </c>
      <c r="E102" s="22">
        <f>E103</f>
        <v>3785</v>
      </c>
      <c r="F102" s="22">
        <f>F103</f>
        <v>0</v>
      </c>
      <c r="G102" s="22">
        <f t="shared" ref="G102:I102" si="64">G103</f>
        <v>0</v>
      </c>
      <c r="H102" s="22">
        <f t="shared" si="64"/>
        <v>0</v>
      </c>
      <c r="I102" s="22">
        <f t="shared" si="64"/>
        <v>0</v>
      </c>
      <c r="J102" s="85"/>
    </row>
    <row r="103" spans="1:10" x14ac:dyDescent="0.25">
      <c r="A103" s="222">
        <v>32</v>
      </c>
      <c r="B103" s="230"/>
      <c r="C103" s="231"/>
      <c r="D103" s="79" t="s">
        <v>22</v>
      </c>
      <c r="E103" s="16">
        <v>3785</v>
      </c>
      <c r="F103" s="17">
        <v>0</v>
      </c>
      <c r="G103" s="17">
        <v>0</v>
      </c>
      <c r="H103" s="17">
        <v>0</v>
      </c>
      <c r="I103" s="17">
        <v>0</v>
      </c>
      <c r="J103" s="85"/>
    </row>
    <row r="104" spans="1:10" x14ac:dyDescent="0.25">
      <c r="A104" s="241" t="s">
        <v>67</v>
      </c>
      <c r="B104" s="242"/>
      <c r="C104" s="243"/>
      <c r="D104" s="77" t="s">
        <v>64</v>
      </c>
      <c r="E104" s="25">
        <f>E105+E107+E109</f>
        <v>18520.88</v>
      </c>
      <c r="F104" s="25">
        <f>F105+F107+F111</f>
        <v>24835</v>
      </c>
      <c r="G104" s="25">
        <f t="shared" ref="G104:I104" si="65">G105+G107+G109</f>
        <v>17500</v>
      </c>
      <c r="H104" s="25">
        <f t="shared" si="65"/>
        <v>15500</v>
      </c>
      <c r="I104" s="25">
        <f t="shared" si="65"/>
        <v>15500</v>
      </c>
      <c r="J104" s="85"/>
    </row>
    <row r="105" spans="1:10" x14ac:dyDescent="0.25">
      <c r="A105" s="219" t="s">
        <v>45</v>
      </c>
      <c r="B105" s="220"/>
      <c r="C105" s="221"/>
      <c r="D105" s="11" t="s">
        <v>46</v>
      </c>
      <c r="E105" s="22">
        <f>E106</f>
        <v>3587.1</v>
      </c>
      <c r="F105" s="22">
        <f t="shared" ref="F105:I105" si="66">F106</f>
        <v>9000</v>
      </c>
      <c r="G105" s="22">
        <f t="shared" si="66"/>
        <v>9000</v>
      </c>
      <c r="H105" s="22">
        <f t="shared" si="66"/>
        <v>9000</v>
      </c>
      <c r="I105" s="22">
        <f t="shared" si="66"/>
        <v>9000</v>
      </c>
      <c r="J105" s="85"/>
    </row>
    <row r="106" spans="1:10" x14ac:dyDescent="0.25">
      <c r="A106" s="222">
        <v>42</v>
      </c>
      <c r="B106" s="230"/>
      <c r="C106" s="231"/>
      <c r="D106" s="79" t="s">
        <v>149</v>
      </c>
      <c r="E106" s="16">
        <v>3587.1</v>
      </c>
      <c r="F106" s="17">
        <v>9000</v>
      </c>
      <c r="G106" s="17">
        <v>9000</v>
      </c>
      <c r="H106" s="17">
        <v>9000</v>
      </c>
      <c r="I106" s="17">
        <v>9000</v>
      </c>
      <c r="J106" s="85"/>
    </row>
    <row r="107" spans="1:10" x14ac:dyDescent="0.25">
      <c r="A107" s="219" t="s">
        <v>77</v>
      </c>
      <c r="B107" s="220"/>
      <c r="C107" s="221"/>
      <c r="D107" s="11" t="s">
        <v>63</v>
      </c>
      <c r="E107" s="22">
        <f>E108</f>
        <v>11950.49</v>
      </c>
      <c r="F107" s="22">
        <f t="shared" ref="F107:I107" si="67">F108</f>
        <v>7000</v>
      </c>
      <c r="G107" s="22">
        <f t="shared" si="67"/>
        <v>6500</v>
      </c>
      <c r="H107" s="22">
        <f t="shared" si="67"/>
        <v>6500</v>
      </c>
      <c r="I107" s="22">
        <f t="shared" si="67"/>
        <v>6500</v>
      </c>
      <c r="J107" s="85"/>
    </row>
    <row r="108" spans="1:10" x14ac:dyDescent="0.25">
      <c r="A108" s="222">
        <v>42</v>
      </c>
      <c r="B108" s="230"/>
      <c r="C108" s="231"/>
      <c r="D108" s="79" t="s">
        <v>149</v>
      </c>
      <c r="E108" s="16">
        <v>11950.49</v>
      </c>
      <c r="F108" s="17">
        <v>7000</v>
      </c>
      <c r="G108" s="17">
        <v>6500</v>
      </c>
      <c r="H108" s="17">
        <v>6500</v>
      </c>
      <c r="I108" s="17">
        <v>6500</v>
      </c>
      <c r="J108" s="85"/>
    </row>
    <row r="109" spans="1:10" x14ac:dyDescent="0.25">
      <c r="A109" s="219" t="s">
        <v>48</v>
      </c>
      <c r="B109" s="220"/>
      <c r="C109" s="221"/>
      <c r="D109" s="11" t="s">
        <v>74</v>
      </c>
      <c r="E109" s="22">
        <f>E110</f>
        <v>2983.29</v>
      </c>
      <c r="F109" s="22">
        <f t="shared" ref="F109:I109" si="68">F110</f>
        <v>0</v>
      </c>
      <c r="G109" s="22">
        <f t="shared" si="68"/>
        <v>2000</v>
      </c>
      <c r="H109" s="22">
        <f t="shared" si="68"/>
        <v>0</v>
      </c>
      <c r="I109" s="22">
        <f t="shared" si="68"/>
        <v>0</v>
      </c>
      <c r="J109" s="85"/>
    </row>
    <row r="110" spans="1:10" x14ac:dyDescent="0.25">
      <c r="A110" s="222">
        <v>42</v>
      </c>
      <c r="B110" s="230"/>
      <c r="C110" s="231"/>
      <c r="D110" s="79" t="s">
        <v>149</v>
      </c>
      <c r="E110" s="16">
        <v>2983.29</v>
      </c>
      <c r="F110" s="17">
        <v>0</v>
      </c>
      <c r="G110" s="17">
        <v>2000</v>
      </c>
      <c r="H110" s="17">
        <v>0</v>
      </c>
      <c r="I110" s="17">
        <v>0</v>
      </c>
      <c r="J110" s="85"/>
    </row>
    <row r="111" spans="1:10" x14ac:dyDescent="0.25">
      <c r="A111" s="219" t="s">
        <v>76</v>
      </c>
      <c r="B111" s="220"/>
      <c r="C111" s="221"/>
      <c r="D111" s="11" t="s">
        <v>216</v>
      </c>
      <c r="E111" s="129">
        <v>0</v>
      </c>
      <c r="F111" s="22">
        <f>F112</f>
        <v>8835</v>
      </c>
      <c r="G111" s="129">
        <v>0</v>
      </c>
      <c r="H111" s="129">
        <v>0</v>
      </c>
      <c r="I111" s="129">
        <v>0</v>
      </c>
      <c r="J111" s="85"/>
    </row>
    <row r="112" spans="1:10" x14ac:dyDescent="0.25">
      <c r="A112" s="222">
        <v>42</v>
      </c>
      <c r="B112" s="230"/>
      <c r="C112" s="231"/>
      <c r="D112" s="117" t="s">
        <v>149</v>
      </c>
      <c r="E112" s="16">
        <v>0</v>
      </c>
      <c r="F112" s="16">
        <v>8835</v>
      </c>
      <c r="G112" s="16">
        <v>0</v>
      </c>
      <c r="H112" s="16">
        <v>0</v>
      </c>
      <c r="I112" s="16">
        <v>0</v>
      </c>
      <c r="J112" s="85"/>
    </row>
    <row r="113" spans="1:10" x14ac:dyDescent="0.25">
      <c r="A113" s="241" t="s">
        <v>111</v>
      </c>
      <c r="B113" s="242"/>
      <c r="C113" s="243"/>
      <c r="D113" s="77" t="s">
        <v>75</v>
      </c>
      <c r="E113" s="25">
        <f>E114</f>
        <v>5400</v>
      </c>
      <c r="F113" s="25">
        <f t="shared" ref="F113:I113" si="69">F114</f>
        <v>5520</v>
      </c>
      <c r="G113" s="25">
        <f t="shared" si="69"/>
        <v>6000</v>
      </c>
      <c r="H113" s="25">
        <f t="shared" si="69"/>
        <v>6000</v>
      </c>
      <c r="I113" s="25">
        <f t="shared" si="69"/>
        <v>6000</v>
      </c>
      <c r="J113" s="85"/>
    </row>
    <row r="114" spans="1:10" ht="15" customHeight="1" x14ac:dyDescent="0.25">
      <c r="A114" s="219" t="s">
        <v>47</v>
      </c>
      <c r="B114" s="228"/>
      <c r="C114" s="229"/>
      <c r="D114" s="11" t="s">
        <v>63</v>
      </c>
      <c r="E114" s="22">
        <f>E115</f>
        <v>5400</v>
      </c>
      <c r="F114" s="22">
        <f t="shared" ref="F114" si="70">F115</f>
        <v>5520</v>
      </c>
      <c r="G114" s="22">
        <f t="shared" ref="G114:I114" si="71">G115</f>
        <v>6000</v>
      </c>
      <c r="H114" s="22">
        <f t="shared" si="71"/>
        <v>6000</v>
      </c>
      <c r="I114" s="22">
        <f t="shared" si="71"/>
        <v>6000</v>
      </c>
      <c r="J114" s="85"/>
    </row>
    <row r="115" spans="1:10" ht="15" customHeight="1" x14ac:dyDescent="0.25">
      <c r="A115" s="222">
        <v>32</v>
      </c>
      <c r="B115" s="230"/>
      <c r="C115" s="231"/>
      <c r="D115" s="13" t="s">
        <v>22</v>
      </c>
      <c r="E115" s="16">
        <v>5400</v>
      </c>
      <c r="F115" s="17">
        <v>5520</v>
      </c>
      <c r="G115" s="17">
        <v>6000</v>
      </c>
      <c r="H115" s="17">
        <v>6000</v>
      </c>
      <c r="I115" s="17">
        <v>6000</v>
      </c>
      <c r="J115" s="85"/>
    </row>
    <row r="116" spans="1:10" x14ac:dyDescent="0.25">
      <c r="A116" s="241" t="s">
        <v>110</v>
      </c>
      <c r="B116" s="242"/>
      <c r="C116" s="243"/>
      <c r="D116" s="77" t="s">
        <v>199</v>
      </c>
      <c r="E116" s="25">
        <f>E117</f>
        <v>85235.64</v>
      </c>
      <c r="F116" s="25">
        <f>F117</f>
        <v>195695</v>
      </c>
      <c r="G116" s="25">
        <f t="shared" ref="G116" si="72">G117</f>
        <v>100000</v>
      </c>
      <c r="H116" s="25">
        <f t="shared" ref="H116" si="73">H117</f>
        <v>106000</v>
      </c>
      <c r="I116" s="25">
        <f t="shared" ref="I116" si="74">I117</f>
        <v>106000</v>
      </c>
      <c r="J116" s="85"/>
    </row>
    <row r="117" spans="1:10" x14ac:dyDescent="0.25">
      <c r="A117" s="219" t="s">
        <v>76</v>
      </c>
      <c r="B117" s="228"/>
      <c r="C117" s="229"/>
      <c r="D117" s="11" t="s">
        <v>134</v>
      </c>
      <c r="E117" s="22">
        <f>E118</f>
        <v>85235.64</v>
      </c>
      <c r="F117" s="22">
        <f>F118</f>
        <v>195695</v>
      </c>
      <c r="G117" s="22">
        <f>G118+G119</f>
        <v>100000</v>
      </c>
      <c r="H117" s="22">
        <f t="shared" ref="H117:I117" si="75">H118+H119</f>
        <v>106000</v>
      </c>
      <c r="I117" s="22">
        <f t="shared" si="75"/>
        <v>106000</v>
      </c>
      <c r="J117" s="85"/>
    </row>
    <row r="118" spans="1:10" x14ac:dyDescent="0.25">
      <c r="A118" s="222">
        <v>32</v>
      </c>
      <c r="B118" s="230"/>
      <c r="C118" s="231"/>
      <c r="D118" s="13" t="s">
        <v>22</v>
      </c>
      <c r="E118" s="16">
        <v>85235.64</v>
      </c>
      <c r="F118" s="17">
        <v>195695</v>
      </c>
      <c r="G118" s="17">
        <v>99800</v>
      </c>
      <c r="H118" s="17">
        <v>105800</v>
      </c>
      <c r="I118" s="17">
        <v>105800</v>
      </c>
      <c r="J118" s="85"/>
    </row>
    <row r="119" spans="1:10" x14ac:dyDescent="0.25">
      <c r="A119" s="222">
        <v>34</v>
      </c>
      <c r="B119" s="230"/>
      <c r="C119" s="231"/>
      <c r="D119" s="13" t="s">
        <v>100</v>
      </c>
      <c r="E119" s="16">
        <v>0</v>
      </c>
      <c r="F119" s="16">
        <v>0</v>
      </c>
      <c r="G119" s="16">
        <v>200</v>
      </c>
      <c r="H119" s="16">
        <v>200</v>
      </c>
      <c r="I119" s="16">
        <v>200</v>
      </c>
      <c r="J119" s="85"/>
    </row>
    <row r="120" spans="1:10" ht="25.5" x14ac:dyDescent="0.25">
      <c r="A120" s="241" t="s">
        <v>109</v>
      </c>
      <c r="B120" s="242"/>
      <c r="C120" s="243"/>
      <c r="D120" s="77" t="s">
        <v>79</v>
      </c>
      <c r="E120" s="25">
        <f>E121</f>
        <v>12698.41</v>
      </c>
      <c r="F120" s="25">
        <f t="shared" ref="F120:I120" si="76">F121</f>
        <v>0</v>
      </c>
      <c r="G120" s="25">
        <f t="shared" si="76"/>
        <v>2000</v>
      </c>
      <c r="H120" s="25">
        <f t="shared" si="76"/>
        <v>2000</v>
      </c>
      <c r="I120" s="25">
        <f t="shared" si="76"/>
        <v>2000</v>
      </c>
      <c r="J120" s="85"/>
    </row>
    <row r="121" spans="1:10" s="30" customFormat="1" x14ac:dyDescent="0.25">
      <c r="A121" s="219" t="s">
        <v>76</v>
      </c>
      <c r="B121" s="228"/>
      <c r="C121" s="229"/>
      <c r="D121" s="11" t="s">
        <v>78</v>
      </c>
      <c r="E121" s="22">
        <f>E122+E123</f>
        <v>12698.41</v>
      </c>
      <c r="F121" s="22">
        <f t="shared" ref="F121:I121" si="77">F122+F123</f>
        <v>0</v>
      </c>
      <c r="G121" s="22">
        <f t="shared" si="77"/>
        <v>2000</v>
      </c>
      <c r="H121" s="22">
        <f t="shared" si="77"/>
        <v>2000</v>
      </c>
      <c r="I121" s="22">
        <f t="shared" si="77"/>
        <v>2000</v>
      </c>
      <c r="J121" s="90"/>
    </row>
    <row r="122" spans="1:10" s="30" customFormat="1" x14ac:dyDescent="0.25">
      <c r="A122" s="115">
        <v>31</v>
      </c>
      <c r="B122" s="118"/>
      <c r="C122" s="119"/>
      <c r="D122" s="13" t="s">
        <v>13</v>
      </c>
      <c r="E122" s="128">
        <v>4000</v>
      </c>
      <c r="F122" s="128">
        <v>0</v>
      </c>
      <c r="G122" s="128">
        <v>0</v>
      </c>
      <c r="H122" s="128">
        <v>0</v>
      </c>
      <c r="I122" s="128">
        <v>0</v>
      </c>
      <c r="J122" s="90"/>
    </row>
    <row r="123" spans="1:10" ht="15" customHeight="1" x14ac:dyDescent="0.25">
      <c r="A123" s="222">
        <v>32</v>
      </c>
      <c r="B123" s="230"/>
      <c r="C123" s="231"/>
      <c r="D123" s="13" t="s">
        <v>22</v>
      </c>
      <c r="E123" s="16">
        <v>8698.41</v>
      </c>
      <c r="F123" s="17">
        <v>0</v>
      </c>
      <c r="G123" s="17">
        <v>2000</v>
      </c>
      <c r="H123" s="17">
        <v>2000</v>
      </c>
      <c r="I123" s="17">
        <v>2000</v>
      </c>
      <c r="J123" s="85"/>
    </row>
    <row r="124" spans="1:10" x14ac:dyDescent="0.25">
      <c r="A124" s="241" t="s">
        <v>107</v>
      </c>
      <c r="B124" s="242"/>
      <c r="C124" s="243"/>
      <c r="D124" s="77" t="s">
        <v>114</v>
      </c>
      <c r="E124" s="25">
        <f>E125</f>
        <v>451.79</v>
      </c>
      <c r="F124" s="25">
        <f>F125</f>
        <v>365</v>
      </c>
      <c r="G124" s="25">
        <f t="shared" ref="G124:I128" si="78">G125</f>
        <v>0</v>
      </c>
      <c r="H124" s="25">
        <f t="shared" si="78"/>
        <v>0</v>
      </c>
      <c r="I124" s="25">
        <f t="shared" si="78"/>
        <v>0</v>
      </c>
      <c r="J124" s="85"/>
    </row>
    <row r="125" spans="1:10" ht="15" customHeight="1" x14ac:dyDescent="0.25">
      <c r="A125" s="219" t="s">
        <v>55</v>
      </c>
      <c r="B125" s="228"/>
      <c r="C125" s="229"/>
      <c r="D125" s="11" t="s">
        <v>56</v>
      </c>
      <c r="E125" s="22">
        <f>E126</f>
        <v>451.79</v>
      </c>
      <c r="F125" s="22">
        <f>F126</f>
        <v>365</v>
      </c>
      <c r="G125" s="22">
        <f t="shared" si="78"/>
        <v>0</v>
      </c>
      <c r="H125" s="22">
        <f t="shared" si="78"/>
        <v>0</v>
      </c>
      <c r="I125" s="22">
        <f t="shared" si="78"/>
        <v>0</v>
      </c>
      <c r="J125" s="85"/>
    </row>
    <row r="126" spans="1:10" ht="15" customHeight="1" x14ac:dyDescent="0.25">
      <c r="A126" s="222">
        <v>32</v>
      </c>
      <c r="B126" s="230"/>
      <c r="C126" s="231"/>
      <c r="D126" s="13" t="s">
        <v>22</v>
      </c>
      <c r="E126" s="16">
        <v>451.79</v>
      </c>
      <c r="F126" s="17">
        <v>365</v>
      </c>
      <c r="G126" s="17">
        <v>0</v>
      </c>
      <c r="H126" s="17">
        <v>0</v>
      </c>
      <c r="I126" s="17">
        <v>0</v>
      </c>
      <c r="J126" s="85"/>
    </row>
    <row r="127" spans="1:10" ht="25.5" customHeight="1" x14ac:dyDescent="0.25">
      <c r="A127" s="241" t="s">
        <v>121</v>
      </c>
      <c r="B127" s="242"/>
      <c r="C127" s="243"/>
      <c r="D127" s="77" t="s">
        <v>123</v>
      </c>
      <c r="E127" s="25">
        <f>E128</f>
        <v>1773.63</v>
      </c>
      <c r="F127" s="25">
        <f>F128</f>
        <v>1940</v>
      </c>
      <c r="G127" s="25">
        <f t="shared" si="78"/>
        <v>2000</v>
      </c>
      <c r="H127" s="25">
        <f t="shared" si="78"/>
        <v>2000</v>
      </c>
      <c r="I127" s="25">
        <f t="shared" si="78"/>
        <v>2000</v>
      </c>
      <c r="J127" s="85"/>
    </row>
    <row r="128" spans="1:10" ht="15.75" customHeight="1" x14ac:dyDescent="0.25">
      <c r="A128" s="219" t="s">
        <v>47</v>
      </c>
      <c r="B128" s="228"/>
      <c r="C128" s="229"/>
      <c r="D128" s="11" t="s">
        <v>63</v>
      </c>
      <c r="E128" s="22">
        <f>E129</f>
        <v>1773.63</v>
      </c>
      <c r="F128" s="22">
        <f>F129</f>
        <v>1940</v>
      </c>
      <c r="G128" s="22">
        <f>G129</f>
        <v>2000</v>
      </c>
      <c r="H128" s="22">
        <f t="shared" si="78"/>
        <v>2000</v>
      </c>
      <c r="I128" s="22">
        <f t="shared" si="78"/>
        <v>2000</v>
      </c>
      <c r="J128" s="85"/>
    </row>
    <row r="129" spans="1:10" ht="15.75" customHeight="1" x14ac:dyDescent="0.25">
      <c r="A129" s="222">
        <v>38</v>
      </c>
      <c r="B129" s="230"/>
      <c r="C129" s="231"/>
      <c r="D129" s="13" t="s">
        <v>231</v>
      </c>
      <c r="E129" s="16">
        <v>1773.63</v>
      </c>
      <c r="F129" s="17">
        <v>1940</v>
      </c>
      <c r="G129" s="17">
        <v>2000</v>
      </c>
      <c r="H129" s="17">
        <v>2000</v>
      </c>
      <c r="I129" s="17">
        <v>2000</v>
      </c>
      <c r="J129" s="85"/>
    </row>
    <row r="130" spans="1:10" x14ac:dyDescent="0.25">
      <c r="A130" s="85"/>
      <c r="B130" s="85"/>
      <c r="C130" s="85"/>
      <c r="D130" s="85"/>
      <c r="E130" s="85"/>
      <c r="F130" s="85"/>
      <c r="G130" s="85"/>
      <c r="H130" s="85"/>
      <c r="I130" s="85"/>
    </row>
    <row r="136" spans="1:10" x14ac:dyDescent="0.25">
      <c r="D136" s="39"/>
    </row>
  </sheetData>
  <mergeCells count="124">
    <mergeCell ref="A56:C56"/>
    <mergeCell ref="A57:C57"/>
    <mergeCell ref="A28:C28"/>
    <mergeCell ref="A29:C29"/>
    <mergeCell ref="A19:C19"/>
    <mergeCell ref="A20:C20"/>
    <mergeCell ref="A21:C21"/>
    <mergeCell ref="A4:C4"/>
    <mergeCell ref="A5:D5"/>
    <mergeCell ref="A6:D6"/>
    <mergeCell ref="C7:D7"/>
    <mergeCell ref="C8:D8"/>
    <mergeCell ref="C9:D9"/>
    <mergeCell ref="C10:D10"/>
    <mergeCell ref="C11:D11"/>
    <mergeCell ref="A16:C16"/>
    <mergeCell ref="A17:C17"/>
    <mergeCell ref="A23:C23"/>
    <mergeCell ref="A24:C24"/>
    <mergeCell ref="A25:C25"/>
    <mergeCell ref="A26:C26"/>
    <mergeCell ref="A18:C18"/>
    <mergeCell ref="A22:C22"/>
    <mergeCell ref="C12:D12"/>
    <mergeCell ref="A89:C89"/>
    <mergeCell ref="A90:C90"/>
    <mergeCell ref="A76:C76"/>
    <mergeCell ref="A40:C40"/>
    <mergeCell ref="A63:C63"/>
    <mergeCell ref="A64:C64"/>
    <mergeCell ref="A62:C62"/>
    <mergeCell ref="A59:C59"/>
    <mergeCell ref="A60:C60"/>
    <mergeCell ref="A61:C61"/>
    <mergeCell ref="A58:C58"/>
    <mergeCell ref="A41:C41"/>
    <mergeCell ref="A45:C45"/>
    <mergeCell ref="A46:C46"/>
    <mergeCell ref="A47:C47"/>
    <mergeCell ref="A42:C42"/>
    <mergeCell ref="A43:C43"/>
    <mergeCell ref="A44:C44"/>
    <mergeCell ref="A50:C50"/>
    <mergeCell ref="A51:C51"/>
    <mergeCell ref="A52:C52"/>
    <mergeCell ref="A53:C53"/>
    <mergeCell ref="A54:C54"/>
    <mergeCell ref="A55:C55"/>
    <mergeCell ref="A91:C91"/>
    <mergeCell ref="A92:C92"/>
    <mergeCell ref="A88:C88"/>
    <mergeCell ref="A72:C72"/>
    <mergeCell ref="A73:C73"/>
    <mergeCell ref="A49:C49"/>
    <mergeCell ref="A110:C110"/>
    <mergeCell ref="A107:C107"/>
    <mergeCell ref="A104:C104"/>
    <mergeCell ref="A105:C105"/>
    <mergeCell ref="A102:C102"/>
    <mergeCell ref="A103:C103"/>
    <mergeCell ref="A78:C78"/>
    <mergeCell ref="A79:C79"/>
    <mergeCell ref="A85:C85"/>
    <mergeCell ref="A86:C86"/>
    <mergeCell ref="A98:C98"/>
    <mergeCell ref="A87:C87"/>
    <mergeCell ref="A81:C81"/>
    <mergeCell ref="A82:C82"/>
    <mergeCell ref="A80:C80"/>
    <mergeCell ref="A93:C93"/>
    <mergeCell ref="A66:C66"/>
    <mergeCell ref="A77:C77"/>
    <mergeCell ref="A123:C123"/>
    <mergeCell ref="A116:C116"/>
    <mergeCell ref="A117:C117"/>
    <mergeCell ref="A127:C127"/>
    <mergeCell ref="A128:C128"/>
    <mergeCell ref="A129:C129"/>
    <mergeCell ref="A124:C124"/>
    <mergeCell ref="A125:C125"/>
    <mergeCell ref="A126:C126"/>
    <mergeCell ref="A118:C118"/>
    <mergeCell ref="A120:C120"/>
    <mergeCell ref="A121:C121"/>
    <mergeCell ref="A119:C119"/>
    <mergeCell ref="A115:C115"/>
    <mergeCell ref="A108:C108"/>
    <mergeCell ref="A94:C94"/>
    <mergeCell ref="A114:C114"/>
    <mergeCell ref="A113:C113"/>
    <mergeCell ref="A109:C109"/>
    <mergeCell ref="A106:C106"/>
    <mergeCell ref="A100:C100"/>
    <mergeCell ref="A101:C101"/>
    <mergeCell ref="A99:C99"/>
    <mergeCell ref="A95:C95"/>
    <mergeCell ref="A96:C96"/>
    <mergeCell ref="A97:C97"/>
    <mergeCell ref="A111:C111"/>
    <mergeCell ref="A112:C112"/>
    <mergeCell ref="A2:I3"/>
    <mergeCell ref="A1:I1"/>
    <mergeCell ref="A83:C83"/>
    <mergeCell ref="A84:C84"/>
    <mergeCell ref="A75:C75"/>
    <mergeCell ref="A32:C32"/>
    <mergeCell ref="A33:C33"/>
    <mergeCell ref="A34:C34"/>
    <mergeCell ref="A30:C30"/>
    <mergeCell ref="A31:C31"/>
    <mergeCell ref="A36:C36"/>
    <mergeCell ref="A37:C37"/>
    <mergeCell ref="A38:C38"/>
    <mergeCell ref="A39:C39"/>
    <mergeCell ref="A35:C35"/>
    <mergeCell ref="A74:C74"/>
    <mergeCell ref="A67:C67"/>
    <mergeCell ref="A68:C68"/>
    <mergeCell ref="A69:C69"/>
    <mergeCell ref="A70:C70"/>
    <mergeCell ref="A71:C71"/>
    <mergeCell ref="A14:C14"/>
    <mergeCell ref="A15:D15"/>
    <mergeCell ref="A27:C27"/>
  </mergeCells>
  <phoneticPr fontId="25" type="noConversion"/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Račun financiranja</vt:lpstr>
      <vt:lpstr>Prihodi i rashodi - izvori</vt:lpstr>
      <vt:lpstr>Rashodi prema funkcijskoj kl</vt:lpstr>
      <vt:lpstr>posebni dio.2.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Farkaš</cp:lastModifiedBy>
  <cp:lastPrinted>2024-12-16T07:05:27Z</cp:lastPrinted>
  <dcterms:created xsi:type="dcterms:W3CDTF">2022-08-12T12:51:27Z</dcterms:created>
  <dcterms:modified xsi:type="dcterms:W3CDTF">2025-12-22T08:10:39Z</dcterms:modified>
</cp:coreProperties>
</file>