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tlang\Downloads\"/>
    </mc:Choice>
  </mc:AlternateContent>
  <xr:revisionPtr revIDLastSave="0" documentId="8_{07F85F0F-C283-47BE-9176-DC83DF3C1FD7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SAŽETAK" sheetId="1" r:id="rId1"/>
    <sheet name=" Račun prihoda i rashoda" sheetId="3" r:id="rId2"/>
    <sheet name="Prihodi i rashodi - izvori" sheetId="9" r:id="rId3"/>
    <sheet name="Rashodi prema funkcijskoj kl" sheetId="5" r:id="rId4"/>
    <sheet name="posebni d. 4. razina" sheetId="8" r:id="rId5"/>
    <sheet name="kontrolna tablica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6" i="8" l="1"/>
  <c r="H127" i="8"/>
  <c r="H128" i="8"/>
  <c r="H129" i="8"/>
  <c r="H130" i="8"/>
  <c r="H132" i="8"/>
  <c r="H133" i="8"/>
  <c r="H135" i="8"/>
  <c r="E42" i="9"/>
  <c r="E32" i="9"/>
  <c r="E33" i="9"/>
  <c r="E34" i="9"/>
  <c r="E35" i="9"/>
  <c r="F12" i="9"/>
  <c r="F13" i="9"/>
  <c r="F14" i="9"/>
  <c r="F15" i="9"/>
  <c r="E12" i="9"/>
  <c r="E13" i="9"/>
  <c r="E14" i="9"/>
  <c r="E15" i="9"/>
  <c r="E16" i="9"/>
  <c r="E18" i="9"/>
  <c r="G97" i="3"/>
  <c r="G98" i="3"/>
  <c r="G99" i="3"/>
  <c r="G100" i="3"/>
  <c r="G101" i="3"/>
  <c r="G102" i="3"/>
  <c r="G103" i="3"/>
  <c r="G86" i="3"/>
  <c r="G82" i="3"/>
  <c r="G83" i="3"/>
  <c r="G84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H185" i="8"/>
  <c r="H186" i="8"/>
  <c r="H187" i="8"/>
  <c r="D42" i="10"/>
  <c r="E42" i="10" s="1"/>
  <c r="C42" i="10"/>
  <c r="H15" i="8"/>
  <c r="D96" i="3"/>
  <c r="G53" i="3"/>
  <c r="G30" i="3"/>
  <c r="G31" i="3"/>
  <c r="G32" i="3"/>
  <c r="G14" i="3"/>
  <c r="G15" i="3"/>
  <c r="G16" i="3"/>
  <c r="G17" i="3"/>
  <c r="G18" i="3"/>
  <c r="G19" i="3"/>
  <c r="G20" i="3"/>
  <c r="G35" i="3"/>
  <c r="F96" i="3"/>
  <c r="F90" i="3"/>
  <c r="D90" i="3"/>
  <c r="H10" i="1"/>
  <c r="H13" i="1"/>
  <c r="G13" i="1"/>
  <c r="G10" i="1"/>
  <c r="G9" i="1"/>
  <c r="G46" i="3"/>
  <c r="G47" i="3"/>
  <c r="G48" i="3"/>
  <c r="G49" i="3"/>
  <c r="G50" i="3"/>
  <c r="G104" i="3"/>
  <c r="G93" i="3"/>
  <c r="G94" i="3"/>
  <c r="F13" i="3"/>
  <c r="G22" i="3"/>
  <c r="C59" i="10"/>
  <c r="D59" i="10"/>
  <c r="E59" i="10"/>
  <c r="F59" i="10"/>
  <c r="G59" i="10"/>
  <c r="B59" i="10"/>
  <c r="B60" i="10" s="1"/>
  <c r="F29" i="10"/>
  <c r="E29" i="10"/>
  <c r="F25" i="10"/>
  <c r="E25" i="10"/>
  <c r="F21" i="10"/>
  <c r="F20" i="10"/>
  <c r="E21" i="10"/>
  <c r="F17" i="10"/>
  <c r="E17" i="10"/>
  <c r="F9" i="10"/>
  <c r="E9" i="10"/>
  <c r="C45" i="10"/>
  <c r="D45" i="10"/>
  <c r="C44" i="10"/>
  <c r="D44" i="10"/>
  <c r="B45" i="10"/>
  <c r="B30" i="10"/>
  <c r="B44" i="10"/>
  <c r="D11" i="5"/>
  <c r="F42" i="10" l="1"/>
  <c r="C30" i="10"/>
  <c r="B18" i="10"/>
  <c r="D54" i="9"/>
  <c r="D52" i="9"/>
  <c r="D47" i="9"/>
  <c r="F41" i="9"/>
  <c r="C30" i="9"/>
  <c r="C50" i="9" s="1"/>
  <c r="D19" i="9"/>
  <c r="C19" i="9"/>
  <c r="F22" i="9"/>
  <c r="D10" i="9"/>
  <c r="C10" i="9"/>
  <c r="I9" i="8"/>
  <c r="I10" i="8"/>
  <c r="I11" i="8"/>
  <c r="I12" i="8"/>
  <c r="I13" i="8"/>
  <c r="H9" i="8"/>
  <c r="H10" i="8"/>
  <c r="H11" i="8"/>
  <c r="H12" i="8"/>
  <c r="H13" i="8"/>
  <c r="H14" i="8"/>
  <c r="B30" i="9"/>
  <c r="D49" i="9" l="1"/>
  <c r="D95" i="3" l="1"/>
  <c r="E95" i="3"/>
  <c r="G14" i="1" s="1"/>
  <c r="D116" i="3"/>
  <c r="D115" i="3"/>
  <c r="E12" i="3"/>
  <c r="E11" i="3" s="1"/>
  <c r="E44" i="3"/>
  <c r="D117" i="3" l="1"/>
  <c r="D122" i="3" s="1"/>
  <c r="E43" i="3"/>
  <c r="F92" i="3" l="1"/>
  <c r="F89" i="3"/>
  <c r="D85" i="3"/>
  <c r="F85" i="3"/>
  <c r="F45" i="3"/>
  <c r="F34" i="3"/>
  <c r="F29" i="3"/>
  <c r="F26" i="3"/>
  <c r="F23" i="3"/>
  <c r="F9" i="1" l="1"/>
  <c r="F12" i="1"/>
  <c r="G7" i="8"/>
  <c r="F7" i="8"/>
  <c r="F6" i="8" s="1"/>
  <c r="E7" i="8"/>
  <c r="E6" i="8" s="1"/>
  <c r="I7" i="8" l="1"/>
  <c r="H7" i="8"/>
  <c r="G6" i="8"/>
  <c r="F15" i="1"/>
  <c r="G162" i="8"/>
  <c r="G207" i="8"/>
  <c r="G213" i="8"/>
  <c r="I213" i="8" s="1"/>
  <c r="F206" i="8"/>
  <c r="F171" i="8"/>
  <c r="F164" i="8" s="1"/>
  <c r="F144" i="8"/>
  <c r="G145" i="8"/>
  <c r="I6" i="8" l="1"/>
  <c r="H6" i="8"/>
  <c r="G212" i="8"/>
  <c r="I212" i="8" s="1"/>
  <c r="G180" i="8" l="1"/>
  <c r="F199" i="8"/>
  <c r="F198" i="8" s="1"/>
  <c r="G139" i="8"/>
  <c r="G136" i="8"/>
  <c r="G248" i="8"/>
  <c r="F223" i="8"/>
  <c r="F222" i="8" s="1"/>
  <c r="F227" i="8"/>
  <c r="F226" i="8" s="1"/>
  <c r="F235" i="8"/>
  <c r="F234" i="8" s="1"/>
  <c r="F243" i="8"/>
  <c r="F242" i="8" s="1"/>
  <c r="F248" i="8"/>
  <c r="F247" i="8" s="1"/>
  <c r="F246" i="8" s="1"/>
  <c r="F151" i="8"/>
  <c r="F138" i="8"/>
  <c r="F119" i="8"/>
  <c r="F73" i="8"/>
  <c r="F72" i="8" s="1"/>
  <c r="F99" i="8"/>
  <c r="F111" i="8"/>
  <c r="F110" i="8" s="1"/>
  <c r="F109" i="8" s="1"/>
  <c r="F118" i="8" l="1"/>
  <c r="F117" i="8" s="1"/>
  <c r="F98" i="8" l="1"/>
  <c r="F97" i="8" s="1"/>
  <c r="G112" i="8"/>
  <c r="F94" i="8"/>
  <c r="F93" i="8" s="1"/>
  <c r="G82" i="8"/>
  <c r="F77" i="8"/>
  <c r="F76" i="8" s="1"/>
  <c r="F59" i="8"/>
  <c r="F58" i="8" s="1"/>
  <c r="F32" i="8"/>
  <c r="F31" i="8" s="1"/>
  <c r="F68" i="8" l="1"/>
  <c r="F67" i="8" s="1"/>
  <c r="F30" i="8"/>
  <c r="F29" i="8" s="1"/>
  <c r="F28" i="8" l="1"/>
  <c r="F21" i="8" s="1"/>
  <c r="F45" i="10"/>
  <c r="E45" i="10"/>
  <c r="D22" i="10"/>
  <c r="E22" i="10" s="1"/>
  <c r="C22" i="10"/>
  <c r="C46" i="10"/>
  <c r="B46" i="10"/>
  <c r="F44" i="10" l="1"/>
  <c r="D46" i="10"/>
  <c r="E44" i="10"/>
  <c r="D60" i="10"/>
  <c r="F60" i="10"/>
  <c r="F46" i="10" l="1"/>
  <c r="E46" i="10"/>
  <c r="C38" i="10"/>
  <c r="F41" i="10"/>
  <c r="E41" i="10"/>
  <c r="F40" i="10"/>
  <c r="E40" i="10"/>
  <c r="D34" i="10"/>
  <c r="D30" i="10"/>
  <c r="F28" i="10"/>
  <c r="E28" i="10"/>
  <c r="D26" i="10"/>
  <c r="E26" i="10" s="1"/>
  <c r="C26" i="10"/>
  <c r="F24" i="10"/>
  <c r="E24" i="10"/>
  <c r="D18" i="10"/>
  <c r="E18" i="10" s="1"/>
  <c r="C18" i="10"/>
  <c r="F16" i="10"/>
  <c r="E16" i="10"/>
  <c r="F13" i="10"/>
  <c r="E13" i="10"/>
  <c r="F12" i="10"/>
  <c r="E12" i="10"/>
  <c r="D10" i="10"/>
  <c r="C10" i="10"/>
  <c r="F8" i="10"/>
  <c r="E8" i="10"/>
  <c r="F48" i="9"/>
  <c r="F30" i="10" l="1"/>
  <c r="E30" i="10"/>
  <c r="E47" i="10"/>
  <c r="D48" i="10"/>
  <c r="B48" i="10"/>
  <c r="G91" i="8"/>
  <c r="F116" i="8"/>
  <c r="F115" i="8" l="1"/>
  <c r="F20" i="8"/>
  <c r="G95" i="8"/>
  <c r="G94" i="8" s="1"/>
  <c r="G87" i="8"/>
  <c r="G107" i="8" l="1"/>
  <c r="G100" i="8"/>
  <c r="G172" i="8"/>
  <c r="H161" i="8"/>
  <c r="I161" i="8"/>
  <c r="G159" i="8"/>
  <c r="G120" i="8"/>
  <c r="G119" i="8" s="1"/>
  <c r="H141" i="8"/>
  <c r="H229" i="8"/>
  <c r="H232" i="8"/>
  <c r="H233" i="8"/>
  <c r="G228" i="8"/>
  <c r="G235" i="8"/>
  <c r="F18" i="9"/>
  <c r="G37" i="3"/>
  <c r="H87" i="8"/>
  <c r="H88" i="8"/>
  <c r="G86" i="8"/>
  <c r="H114" i="8"/>
  <c r="I112" i="8"/>
  <c r="G161" i="8"/>
  <c r="G85" i="8" l="1"/>
  <c r="H112" i="8"/>
  <c r="G111" i="8"/>
  <c r="H111" i="8" s="1"/>
  <c r="G110" i="8" l="1"/>
  <c r="G109" i="8" s="1"/>
  <c r="H109" i="8" s="1"/>
  <c r="I111" i="8"/>
  <c r="H85" i="8"/>
  <c r="H86" i="8"/>
  <c r="H110" i="8"/>
  <c r="I109" i="8"/>
  <c r="I110" i="8" l="1"/>
  <c r="F31" i="9"/>
  <c r="F32" i="9"/>
  <c r="F34" i="9"/>
  <c r="F33" i="9"/>
  <c r="F35" i="9"/>
  <c r="F39" i="9"/>
  <c r="F40" i="9"/>
  <c r="F42" i="9"/>
  <c r="F11" i="9"/>
  <c r="F21" i="9"/>
  <c r="F23" i="9"/>
  <c r="E31" i="9"/>
  <c r="E40" i="9"/>
  <c r="E11" i="9"/>
  <c r="I74" i="8"/>
  <c r="I91" i="8"/>
  <c r="I159" i="8"/>
  <c r="I224" i="8"/>
  <c r="I248" i="8"/>
  <c r="I249" i="8"/>
  <c r="H61" i="8"/>
  <c r="H62" i="8"/>
  <c r="H91" i="8"/>
  <c r="H92" i="8"/>
  <c r="H121" i="8"/>
  <c r="H123" i="8"/>
  <c r="H125" i="8"/>
  <c r="H140" i="8"/>
  <c r="H153" i="8"/>
  <c r="H173" i="8"/>
  <c r="H174" i="8"/>
  <c r="H175" i="8"/>
  <c r="H178" i="8"/>
  <c r="H191" i="8"/>
  <c r="H218" i="8"/>
  <c r="H225" i="8"/>
  <c r="H239" i="8"/>
  <c r="H245" i="8"/>
  <c r="H249" i="8"/>
  <c r="H34" i="8"/>
  <c r="H35" i="8"/>
  <c r="H36" i="8"/>
  <c r="H37" i="8"/>
  <c r="H38" i="8"/>
  <c r="H40" i="8"/>
  <c r="H41" i="8"/>
  <c r="H42" i="8"/>
  <c r="H43" i="8"/>
  <c r="H44" i="8"/>
  <c r="H45" i="8"/>
  <c r="H46" i="8"/>
  <c r="H48" i="8"/>
  <c r="H49" i="8"/>
  <c r="H50" i="8"/>
  <c r="H51" i="8"/>
  <c r="H53" i="8"/>
  <c r="H55" i="8"/>
  <c r="H57" i="8"/>
  <c r="F13" i="5"/>
  <c r="F14" i="5"/>
  <c r="F16" i="5"/>
  <c r="E13" i="5"/>
  <c r="E14" i="5"/>
  <c r="E16" i="5"/>
  <c r="I28" i="1"/>
  <c r="G81" i="3"/>
  <c r="G51" i="3"/>
  <c r="G36" i="3"/>
  <c r="G33" i="3"/>
  <c r="G28" i="3"/>
  <c r="G25" i="3"/>
  <c r="C47" i="9" l="1"/>
  <c r="B47" i="9"/>
  <c r="B49" i="9" s="1"/>
  <c r="C49" i="9" l="1"/>
  <c r="C51" i="9"/>
  <c r="F12" i="5"/>
  <c r="E12" i="5"/>
  <c r="D30" i="9"/>
  <c r="D50" i="9" s="1"/>
  <c r="D51" i="9" s="1"/>
  <c r="E11" i="5" l="1"/>
  <c r="F11" i="5"/>
  <c r="F10" i="9"/>
  <c r="E10" i="9"/>
  <c r="F30" i="9"/>
  <c r="E30" i="9"/>
  <c r="F47" i="9" l="1"/>
  <c r="E47" i="9"/>
  <c r="H89" i="3" l="1"/>
  <c r="G89" i="3"/>
  <c r="G52" i="3" l="1"/>
  <c r="H52" i="3"/>
  <c r="H85" i="3" l="1"/>
  <c r="G85" i="3"/>
  <c r="H45" i="3" l="1"/>
  <c r="H13" i="3" l="1"/>
  <c r="G13" i="3"/>
  <c r="H248" i="8"/>
  <c r="H238" i="8"/>
  <c r="G144" i="8"/>
  <c r="I228" i="8"/>
  <c r="I207" i="8"/>
  <c r="G200" i="8"/>
  <c r="H224" i="8"/>
  <c r="G194" i="8"/>
  <c r="G190" i="8"/>
  <c r="G244" i="8"/>
  <c r="I244" i="8" s="1"/>
  <c r="G184" i="8"/>
  <c r="G177" i="8"/>
  <c r="G152" i="8"/>
  <c r="G158" i="8"/>
  <c r="I158" i="8" s="1"/>
  <c r="G26" i="8"/>
  <c r="I100" i="8"/>
  <c r="H119" i="8" l="1"/>
  <c r="I119" i="8"/>
  <c r="H228" i="8"/>
  <c r="H177" i="8"/>
  <c r="I177" i="8"/>
  <c r="I172" i="8"/>
  <c r="H172" i="8"/>
  <c r="I190" i="8"/>
  <c r="H190" i="8"/>
  <c r="H200" i="8"/>
  <c r="I200" i="8"/>
  <c r="H217" i="8"/>
  <c r="G151" i="8"/>
  <c r="I152" i="8"/>
  <c r="H152" i="8"/>
  <c r="H120" i="8"/>
  <c r="I120" i="8"/>
  <c r="G138" i="8"/>
  <c r="G118" i="8" s="1"/>
  <c r="H139" i="8"/>
  <c r="I139" i="8"/>
  <c r="H184" i="8"/>
  <c r="I184" i="8"/>
  <c r="H244" i="8"/>
  <c r="H235" i="8"/>
  <c r="G171" i="8"/>
  <c r="I171" i="8" l="1"/>
  <c r="H171" i="8"/>
  <c r="I151" i="8"/>
  <c r="H151" i="8"/>
  <c r="G78" i="8"/>
  <c r="I78" i="8" s="1"/>
  <c r="G60" i="8"/>
  <c r="G56" i="8"/>
  <c r="G33" i="8"/>
  <c r="G32" i="8" s="1"/>
  <c r="G77" i="8" l="1"/>
  <c r="H56" i="8"/>
  <c r="I56" i="8"/>
  <c r="I33" i="8"/>
  <c r="H33" i="8"/>
  <c r="I60" i="8"/>
  <c r="H60" i="8"/>
  <c r="I32" i="8" l="1"/>
  <c r="H32" i="8"/>
  <c r="B50" i="9"/>
  <c r="B51" i="9" s="1"/>
  <c r="G183" i="8"/>
  <c r="G196" i="8"/>
  <c r="G199" i="8"/>
  <c r="G206" i="8"/>
  <c r="I206" i="8" s="1"/>
  <c r="G223" i="8"/>
  <c r="G45" i="3"/>
  <c r="G243" i="8"/>
  <c r="G220" i="8"/>
  <c r="G193" i="8"/>
  <c r="G189" i="8"/>
  <c r="G106" i="8"/>
  <c r="G105" i="8" s="1"/>
  <c r="G90" i="8"/>
  <c r="G73" i="8"/>
  <c r="G70" i="8"/>
  <c r="G69" i="8" s="1"/>
  <c r="G64" i="8"/>
  <c r="G63" i="8" s="1"/>
  <c r="G25" i="8"/>
  <c r="G198" i="8" l="1"/>
  <c r="G242" i="8"/>
  <c r="I242" i="8" s="1"/>
  <c r="I243" i="8"/>
  <c r="G222" i="8"/>
  <c r="I223" i="8"/>
  <c r="H223" i="8"/>
  <c r="G182" i="8"/>
  <c r="H183" i="8"/>
  <c r="I183" i="8"/>
  <c r="G24" i="8"/>
  <c r="G76" i="8"/>
  <c r="I76" i="8" s="1"/>
  <c r="I77" i="8"/>
  <c r="G72" i="8"/>
  <c r="I73" i="8"/>
  <c r="H199" i="8"/>
  <c r="I199" i="8"/>
  <c r="G89" i="8"/>
  <c r="I90" i="8"/>
  <c r="G188" i="8"/>
  <c r="I189" i="8"/>
  <c r="G192" i="8"/>
  <c r="I72" i="8" l="1"/>
  <c r="G23" i="8"/>
  <c r="I89" i="8"/>
  <c r="I222" i="8"/>
  <c r="I188" i="8"/>
  <c r="I182" i="8"/>
  <c r="F50" i="9"/>
  <c r="E50" i="9"/>
  <c r="B53" i="9"/>
  <c r="G22" i="8" l="1"/>
  <c r="G34" i="3"/>
  <c r="H34" i="3"/>
  <c r="F44" i="3"/>
  <c r="H92" i="3"/>
  <c r="G92" i="3"/>
  <c r="H26" i="3"/>
  <c r="F95" i="3"/>
  <c r="H14" i="1" s="1"/>
  <c r="F43" i="3" l="1"/>
  <c r="G96" i="3"/>
  <c r="H96" i="3"/>
  <c r="H44" i="3"/>
  <c r="G95" i="3" l="1"/>
  <c r="H95" i="3"/>
  <c r="H242" i="8" l="1"/>
  <c r="H243" i="8"/>
  <c r="G23" i="3" l="1"/>
  <c r="H23" i="3"/>
  <c r="G12" i="1" l="1"/>
  <c r="H29" i="3"/>
  <c r="F12" i="3"/>
  <c r="E116" i="3"/>
  <c r="H12" i="1" l="1"/>
  <c r="J13" i="1"/>
  <c r="H43" i="3"/>
  <c r="H9" i="1"/>
  <c r="H12" i="3"/>
  <c r="F11" i="3"/>
  <c r="F116" i="3"/>
  <c r="E115" i="3"/>
  <c r="E117" i="3" s="1"/>
  <c r="G15" i="1"/>
  <c r="H15" i="1" l="1"/>
  <c r="J9" i="1"/>
  <c r="H116" i="3"/>
  <c r="H11" i="3"/>
  <c r="J10" i="1"/>
  <c r="J12" i="1"/>
  <c r="F115" i="3"/>
  <c r="I14" i="1"/>
  <c r="G29" i="3"/>
  <c r="G26" i="3"/>
  <c r="H115" i="3" l="1"/>
  <c r="G44" i="3"/>
  <c r="J15" i="1"/>
  <c r="F117" i="3"/>
  <c r="F122" i="3" s="1"/>
  <c r="H117" i="3" l="1"/>
  <c r="G12" i="3"/>
  <c r="J29" i="1"/>
  <c r="I12" i="1"/>
  <c r="I13" i="1"/>
  <c r="G11" i="3"/>
  <c r="I9" i="1" l="1"/>
  <c r="I10" i="1"/>
  <c r="G116" i="3"/>
  <c r="G43" i="3"/>
  <c r="G115" i="3"/>
  <c r="I29" i="1" l="1"/>
  <c r="G117" i="3"/>
  <c r="H222" i="8"/>
  <c r="H182" i="8"/>
  <c r="H89" i="8" l="1"/>
  <c r="H90" i="8"/>
  <c r="H188" i="8"/>
  <c r="H189" i="8"/>
  <c r="I15" i="1"/>
  <c r="G122" i="3"/>
  <c r="G234" i="8" l="1"/>
  <c r="G59" i="8"/>
  <c r="G227" i="8"/>
  <c r="G99" i="8"/>
  <c r="I99" i="8" s="1"/>
  <c r="G247" i="8"/>
  <c r="G216" i="8"/>
  <c r="G31" i="8"/>
  <c r="H216" i="8" l="1"/>
  <c r="G246" i="8"/>
  <c r="H247" i="8"/>
  <c r="I247" i="8"/>
  <c r="G58" i="8"/>
  <c r="G30" i="8" s="1"/>
  <c r="H59" i="8"/>
  <c r="I59" i="8"/>
  <c r="I31" i="8"/>
  <c r="H31" i="8"/>
  <c r="G226" i="8"/>
  <c r="I227" i="8"/>
  <c r="H227" i="8"/>
  <c r="H234" i="8"/>
  <c r="G98" i="8"/>
  <c r="G165" i="8"/>
  <c r="G164" i="8" s="1"/>
  <c r="I164" i="8" l="1"/>
  <c r="H164" i="8"/>
  <c r="H58" i="8"/>
  <c r="I58" i="8"/>
  <c r="I165" i="8"/>
  <c r="G97" i="8"/>
  <c r="I98" i="8"/>
  <c r="H246" i="8"/>
  <c r="I246" i="8"/>
  <c r="I198" i="8"/>
  <c r="H198" i="8"/>
  <c r="I226" i="8"/>
  <c r="H226" i="8"/>
  <c r="H118" i="8"/>
  <c r="H138" i="8"/>
  <c r="I138" i="8"/>
  <c r="G117" i="8" l="1"/>
  <c r="I117" i="8" s="1"/>
  <c r="G93" i="8"/>
  <c r="G68" i="8" s="1"/>
  <c r="G29" i="8"/>
  <c r="I30" i="8"/>
  <c r="H30" i="8"/>
  <c r="I118" i="8"/>
  <c r="I97" i="8"/>
  <c r="G67" i="8" l="1"/>
  <c r="G28" i="8" s="1"/>
  <c r="I68" i="8"/>
  <c r="H68" i="8"/>
  <c r="H67" i="8"/>
  <c r="I29" i="8"/>
  <c r="H29" i="8"/>
  <c r="H117" i="8"/>
  <c r="G116" i="8"/>
  <c r="I67" i="8" l="1"/>
  <c r="I116" i="8"/>
  <c r="G115" i="8"/>
  <c r="H116" i="8"/>
  <c r="I28" i="8"/>
  <c r="G21" i="8"/>
  <c r="H28" i="8"/>
  <c r="I21" i="8" l="1"/>
  <c r="H21" i="8"/>
  <c r="G20" i="8"/>
  <c r="H115" i="8"/>
  <c r="I115" i="8"/>
  <c r="I20" i="8" l="1"/>
  <c r="H20" i="8"/>
</calcChain>
</file>

<file path=xl/sharedStrings.xml><?xml version="1.0" encoding="utf-8"?>
<sst xmlns="http://schemas.openxmlformats.org/spreadsheetml/2006/main" count="675" uniqueCount="349">
  <si>
    <t>PRIHODI UKUPNO</t>
  </si>
  <si>
    <t>PRIHODI POSLOVANJA</t>
  </si>
  <si>
    <t>RASHODI UKUPNO</t>
  </si>
  <si>
    <t>RAZLIKA - VIŠAK / MANJAK</t>
  </si>
  <si>
    <t>VIŠAK / MANJAK IZ PRETHODNE(IH) GODINE KOJI ĆE SE RASPOREDITI / POKRITI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</si>
  <si>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</si>
  <si>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</si>
  <si>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</si>
  <si>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</si>
  <si>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</si>
  <si>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</si>
  <si>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</si>
  <si>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</si>
  <si>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</si>
  <si>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</si>
  <si>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</si>
  <si>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</si>
  <si>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</si>
  <si>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</si>
  <si>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</si>
  <si>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</si>
  <si>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II. POSEBNI DIO</t>
  </si>
  <si>
    <t>I. OPĆI DIO</t>
  </si>
  <si>
    <t xml:space="preserve">Naziv </t>
  </si>
  <si>
    <t>Materijalni rashodi</t>
  </si>
  <si>
    <t>NAZIV PROGRAMA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</si>
  <si>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</si>
  <si>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</si>
  <si>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</si>
  <si>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</si>
  <si>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09 Obrazovanje</t>
  </si>
  <si>
    <t>092 Srednjoškolsko obrazovanje</t>
  </si>
  <si>
    <t>PROGRAM</t>
  </si>
  <si>
    <t>Program 1003</t>
  </si>
  <si>
    <t>Minimalni standard u srednjem školstvu</t>
  </si>
  <si>
    <t>Aktivnost A 100001</t>
  </si>
  <si>
    <t>Izvor financiranja 4.2</t>
  </si>
  <si>
    <t>Decentralizirana sredstva -SŠ</t>
  </si>
  <si>
    <t>Aktivnost A 100002</t>
  </si>
  <si>
    <t>Tekuće investicijsko održavanje-minimalni standard</t>
  </si>
  <si>
    <t>Tekući projekt T100002</t>
  </si>
  <si>
    <t>Županijska stručna vijeća</t>
  </si>
  <si>
    <t>Program  1001</t>
  </si>
  <si>
    <t>Tekući projekt T100041</t>
  </si>
  <si>
    <t>E-tehničar</t>
  </si>
  <si>
    <t>Glavni program P16</t>
  </si>
  <si>
    <t>Glavni program P64</t>
  </si>
  <si>
    <t>Programi srednjih škola izvan županijskog proračuna</t>
  </si>
  <si>
    <t>Izvor financiranja 3.4</t>
  </si>
  <si>
    <t>Vlastiti prihodi SŠ</t>
  </si>
  <si>
    <t>Izvor financiranja 5.L</t>
  </si>
  <si>
    <t>Izvor financiranja 5.Ž</t>
  </si>
  <si>
    <t>Pomoći - višak prihoda SŠ</t>
  </si>
  <si>
    <t>Administrativno, tehničko i stručno osoblje</t>
  </si>
  <si>
    <t>Izvor financiranja 1.1.</t>
  </si>
  <si>
    <t>Plaće za redovan rad</t>
  </si>
  <si>
    <t>Izvor 5.L</t>
  </si>
  <si>
    <t>Pomoći-SŠ</t>
  </si>
  <si>
    <t>Pomoći -SŠ</t>
  </si>
  <si>
    <t>Izvor financiranja 6.4</t>
  </si>
  <si>
    <t>Donacije-SŠ</t>
  </si>
  <si>
    <t>Tekući projekt T100003</t>
  </si>
  <si>
    <t>Natjecanja</t>
  </si>
  <si>
    <t>Izvanučionička nastava</t>
  </si>
  <si>
    <t>Izvor financiranja 4.M</t>
  </si>
  <si>
    <t>Prihod za posebne namjene</t>
  </si>
  <si>
    <t>Ostale izvanškolske aktivnosti</t>
  </si>
  <si>
    <t>Pomoći- SŠ</t>
  </si>
  <si>
    <t>Oprema škola</t>
  </si>
  <si>
    <t>Program 1002</t>
  </si>
  <si>
    <t>KAPITALNO ULAGANJE</t>
  </si>
  <si>
    <t>Tekući projekt T100009</t>
  </si>
  <si>
    <t>MINIMALNI STANDARD U SREDNJEM ŠKOLSTVU</t>
  </si>
  <si>
    <t>PROGRAMI SREDNJIH ŠKOLA IZVAN ŽUPANIJSKOG PRORAČUNA</t>
  </si>
  <si>
    <t>Aktivnost A 100003</t>
  </si>
  <si>
    <t>Energenti</t>
  </si>
  <si>
    <t>Izvor financiranja 1.1</t>
  </si>
  <si>
    <t>Pomoći- Višak prihoda SŠ</t>
  </si>
  <si>
    <t>Izvor financiranja 7.4</t>
  </si>
  <si>
    <t>Prihodi od prodaje ili zamjene nefinancijske imovine-SŠ</t>
  </si>
  <si>
    <t>Priprema učenika za Državnu maturu</t>
  </si>
  <si>
    <t>Međunarodna suradnja</t>
  </si>
  <si>
    <t>Izvor financiranja 5.S.</t>
  </si>
  <si>
    <t>Izvor financiranja 5.L.</t>
  </si>
  <si>
    <t>EU Pomoći- SŠ</t>
  </si>
  <si>
    <t>Regionalni centar kompetentnosti u strukovnom obrazovanju u strojarstvu</t>
  </si>
  <si>
    <t>Dodatna ulaganja</t>
  </si>
  <si>
    <t>Glavni program P17</t>
  </si>
  <si>
    <t>Potrebe iznad minimalnog standarda</t>
  </si>
  <si>
    <t>Program 1001</t>
  </si>
  <si>
    <t>POJAČANI STANDARD U ŠKOLSTVU</t>
  </si>
  <si>
    <t>ZBROJ UKUPNO</t>
  </si>
  <si>
    <t>SVI PROGRAMI ŠKOLE</t>
  </si>
  <si>
    <t>SVEUKUPNO</t>
  </si>
  <si>
    <t>ŽUPANIJSKA RIZNICA, SVI GLAVNI PROGRAMI</t>
  </si>
  <si>
    <t>Glavni program P52</t>
  </si>
  <si>
    <t>Projekti i programi EU</t>
  </si>
  <si>
    <t>POTICANJE KORIŠTENJA SREDSTAVA IZ EU</t>
  </si>
  <si>
    <t>Tekući projekt T100011</t>
  </si>
  <si>
    <t>Nova školska shema voća i povrća te mlijeka…</t>
  </si>
  <si>
    <t>Ministarstvo poljoprivrede</t>
  </si>
  <si>
    <t xml:space="preserve">UKUPNO </t>
  </si>
  <si>
    <t>Prihodi za posebne namjene -SŠ</t>
  </si>
  <si>
    <t>Izvor financiranja 5.Đ.</t>
  </si>
  <si>
    <t>Prihodi od imovine</t>
  </si>
  <si>
    <t>3.4.</t>
  </si>
  <si>
    <t>Prihodi od upravnih iadministrativnih pristojbi, pristojbi po posebnim propisima i naknadama</t>
  </si>
  <si>
    <t>Prihodi od prodaje proizvoda i robe te pruženih usluga, prihodi od donacija te povrati po protestiranim jamstvima</t>
  </si>
  <si>
    <t>6.4.</t>
  </si>
  <si>
    <t>5.Đ</t>
  </si>
  <si>
    <t>4.M.</t>
  </si>
  <si>
    <t>Financijski rashodi</t>
  </si>
  <si>
    <t>Naknade građanima i kućanstvima na temelju osiguranja i druge naknade</t>
  </si>
  <si>
    <t>096 Dodatne usluge u obrazovanju</t>
  </si>
  <si>
    <t>098 Usluge obrazovanja koje nisu drugdje svrstane</t>
  </si>
  <si>
    <t>Ukupni prihodi</t>
  </si>
  <si>
    <t>Ukupni rashodi</t>
  </si>
  <si>
    <t>Razlika</t>
  </si>
  <si>
    <t>Tekući projekt T100022</t>
  </si>
  <si>
    <t>REKAPITULACIJA</t>
  </si>
  <si>
    <t>Tekući projekt T100021</t>
  </si>
  <si>
    <t>Tekući projekt T100012</t>
  </si>
  <si>
    <t>Tekući projekt T100008</t>
  </si>
  <si>
    <t>Tekući projekt T100006</t>
  </si>
  <si>
    <t>Školsko športsko društvo</t>
  </si>
  <si>
    <t>097 Istraživanje i razvoj obrazovanja</t>
  </si>
  <si>
    <t>Tekuće investicijsko održavanjeu školstvu</t>
  </si>
  <si>
    <t>Aktivnost A 10001</t>
  </si>
  <si>
    <t>TEKUĆE I INVESTICIJSKO ODRŽAVANJE U ŠKOLSTVU</t>
  </si>
  <si>
    <t xml:space="preserve">ŽUPANIJA </t>
  </si>
  <si>
    <t>Tekući projekt T100023</t>
  </si>
  <si>
    <t>Ostali rashodi</t>
  </si>
  <si>
    <t>Ostale tekuće donacije</t>
  </si>
  <si>
    <t>Opskrba besplatnim zalihama menstrualnih higijenskih potrepština</t>
  </si>
  <si>
    <t>raspoloživ iznos u idućem razdoblju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</si>
  <si>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</si>
  <si>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</si>
  <si>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</si>
  <si>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</si>
  <si>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</si>
  <si>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</si>
  <si>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C) PRENESENI VIŠAK ILI PRENESENI MANJAK</t>
  </si>
  <si>
    <t>D)  VIŠEGODIŠNJI PLAN URAVNOTEŽENJA</t>
  </si>
  <si>
    <t>VIŠAK / MANJAK+NETO FINANCIRANJE</t>
  </si>
  <si>
    <t>EU Pomoći- SŠ / preneseni višak</t>
  </si>
  <si>
    <t>UKUPAN DONOS VIŠKA / MANJKA IZ PRETHODNE(IH) GODINE</t>
  </si>
  <si>
    <t>4.M Prihodi za posebne namjene</t>
  </si>
  <si>
    <t>3.4. Vlastiti prihodi</t>
  </si>
  <si>
    <t>6.4. Donacije</t>
  </si>
  <si>
    <t>5.S Pomoći EU</t>
  </si>
  <si>
    <t>PRIHODI POSLOVANJA PREMA IZVORIMA FINANCIRANJA</t>
  </si>
  <si>
    <t>RASHODI POSLOVANJA PREMA IZVORIMA FINANCIRANJA</t>
  </si>
  <si>
    <t>5.Đ Ministarstvo poljoprivrede</t>
  </si>
  <si>
    <t>5.L. Pomoći SŠ</t>
  </si>
  <si>
    <t>5.?. HZZ, Mjera pripravništva</t>
  </si>
  <si>
    <t>UKUPNI PRIHODI</t>
  </si>
  <si>
    <t xml:space="preserve"> RAČUN PRIHODA I RASHODA </t>
  </si>
  <si>
    <t>Ostale donacije</t>
  </si>
  <si>
    <t>Naknade građanima i kućanstvima</t>
  </si>
  <si>
    <t>Rashodi za nabavu dugotrajne imovine</t>
  </si>
  <si>
    <t>Materijalnirashodi</t>
  </si>
  <si>
    <t>Dodatna ulaganja nanefinancijskoj imovini</t>
  </si>
  <si>
    <t>Rashodi za nabavu proizvedene dugotrajne imovine</t>
  </si>
  <si>
    <t xml:space="preserve">Naknade građanima i kućanstvima </t>
  </si>
  <si>
    <t>Šifra -iz županijskog prorač.</t>
  </si>
  <si>
    <t>Izvor financiranja 5.Ž.</t>
  </si>
  <si>
    <t>Pomoći-višak prihoda SŠ ( od HZZ-a)</t>
  </si>
  <si>
    <t>Rekapitulacija</t>
  </si>
  <si>
    <t xml:space="preserve">Rashodi </t>
  </si>
  <si>
    <t>Preneseni viškovi prethodnog razdoblja, izvor 5.S</t>
  </si>
  <si>
    <t>Preneseni viškovi prethodnog razdoblja, izvor 5.Ž.</t>
  </si>
  <si>
    <t>Službena putovanja</t>
  </si>
  <si>
    <t>Naknade za prijevoz, za rad na terenu i odvojeni život</t>
  </si>
  <si>
    <t>Stručno usavršavanje zaposlenika</t>
  </si>
  <si>
    <t>Ostale naknade troškova zaposlenima</t>
  </si>
  <si>
    <t>Uredski materijal i ostali materijalni rashodi</t>
  </si>
  <si>
    <t>Energija</t>
  </si>
  <si>
    <t>Sitni inventar i auto gume</t>
  </si>
  <si>
    <t>Službena, radna i zaštitna odjeća i obuća</t>
  </si>
  <si>
    <t>Usluge telefona, pošte i prijevoza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</si>
  <si>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</si>
  <si>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</si>
  <si>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</si>
  <si>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</si>
  <si>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</si>
  <si>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</si>
  <si>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</si>
  <si>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Premije osiguranja</t>
  </si>
  <si>
    <t>Reprezentacija</t>
  </si>
  <si>
    <t>Članarine i norme</t>
  </si>
  <si>
    <t>Pristojbe i naknade</t>
  </si>
  <si>
    <t>Ostali nespomenuti rashodi poslovanja</t>
  </si>
  <si>
    <t>Bankarske usluge i usluge platnog prometa</t>
  </si>
  <si>
    <t>Materijal i dije. za tekuće i inves.održavanje</t>
  </si>
  <si>
    <t>Usluge za tekuće i investic. održavanje</t>
  </si>
  <si>
    <t>Materijal i sirovine</t>
  </si>
  <si>
    <t>Ostali rashodi za zaposlene</t>
  </si>
  <si>
    <t>Doprinosi  za obvezno zdravstveno osiguranje</t>
  </si>
  <si>
    <t>Naknade za prijevoz, rad na terenu….</t>
  </si>
  <si>
    <t>Usluge tekućeg i investicijskog održavanja</t>
  </si>
  <si>
    <t>OstaIntelektualne i osobne usluge</t>
  </si>
  <si>
    <t>Uredska oprema i namještaj</t>
  </si>
  <si>
    <t>Oprema za održavanje i zaštitu</t>
  </si>
  <si>
    <t>Sportska i glazbena oprema</t>
  </si>
  <si>
    <t>Uređaji,strojevi i oprema za ostale namjene</t>
  </si>
  <si>
    <t xml:space="preserve">Knjige </t>
  </si>
  <si>
    <t>Uredski materija i ostali materijalni rashodi</t>
  </si>
  <si>
    <t>Materijal za tek.i investicijsko održavanje</t>
  </si>
  <si>
    <t>Tekuće i investicijsko održavanje</t>
  </si>
  <si>
    <t>Naknade građanima i kućanstvima u naravi</t>
  </si>
  <si>
    <t>Troškovi sudskih postupaka</t>
  </si>
  <si>
    <t>Zatezne kamate</t>
  </si>
  <si>
    <t>Naknade za rad predstavničkih i izvršnih tijela, povjerenstava i slično</t>
  </si>
  <si>
    <t>Komunikacijska oprema</t>
  </si>
  <si>
    <t>Uređaji, strojevi i oprema za ostale namjena</t>
  </si>
  <si>
    <t>Knjige</t>
  </si>
  <si>
    <t>Naknade troškova izvan radnog odnosa</t>
  </si>
  <si>
    <t>Tekuće pomoći temeljem sredstava EU</t>
  </si>
  <si>
    <t>Ostali  nespomenuti prihodi</t>
  </si>
  <si>
    <t>Prihodi od pruženih usluga</t>
  </si>
  <si>
    <t>Tekuće donacije</t>
  </si>
  <si>
    <t>Prihodi iz nadležnog proračuna za financiranje rashoda poslovanja</t>
  </si>
  <si>
    <t>Tekuće pomoći proračunskim korisnicima iz proračuna koji im nije nadležan</t>
  </si>
  <si>
    <t>Tekući prijenosi između proračunskih korisnika istog proračuna temeljem prijenosa EU sredstava</t>
  </si>
  <si>
    <t>Kamate na oročena sredsva i sredstva po viđenju</t>
  </si>
  <si>
    <t>Tekući prijenosi između proračunskih korisnika istog proračuna</t>
  </si>
  <si>
    <t>Doprinosi za obvezno zdravstveno osiguranje</t>
  </si>
  <si>
    <t>Nagrade građanima i kućanstvima u naravi</t>
  </si>
  <si>
    <t>Naknade za rad predstavničkih i izvršnih tjela, povjerenstava i sl.</t>
  </si>
  <si>
    <t>Uređaji strojevi i oprema za ostale namjene</t>
  </si>
  <si>
    <t>5=4/2*100</t>
  </si>
  <si>
    <t>6=4/3*100</t>
  </si>
  <si>
    <t>Indeks</t>
  </si>
  <si>
    <t>5=3/2</t>
  </si>
  <si>
    <t>4=3/1</t>
  </si>
  <si>
    <t>1</t>
  </si>
  <si>
    <t>2</t>
  </si>
  <si>
    <t>3</t>
  </si>
  <si>
    <t>5.Ž. Pomoći-preneseni višak prihoda SŠ ( HZZ )</t>
  </si>
  <si>
    <t xml:space="preserve">5.Ž. Pomoći- preneseni višak prihoda SŠ </t>
  </si>
  <si>
    <t>Napomena: zelenom bojom označeni su preneseni viškovi prethodnih godina prema izvorima</t>
  </si>
  <si>
    <t>Izvršenje 31.12.2024.</t>
  </si>
  <si>
    <t>Kapitalne pomoći proračunskim korisnicima iz proračuna koji im nije nadležan</t>
  </si>
  <si>
    <t>Prihodi iz nadležnog proračuna za financiranje rashoda za nabavu nefinancijske imovine</t>
  </si>
  <si>
    <t>Izvor financiranja 6.4.</t>
  </si>
  <si>
    <t>Tekući projekt T100040</t>
  </si>
  <si>
    <t>Stručno usavršavanje djelatnika u školstvu</t>
  </si>
  <si>
    <t>Dodatna ulaganja na građevinskim objektima</t>
  </si>
  <si>
    <t>Prenesen rezultat prethodnih razdoblja</t>
  </si>
  <si>
    <t>Doprinos za zapošlavanje ( iz prethodnih razd.)</t>
  </si>
  <si>
    <t>Tekući projekt T100053</t>
  </si>
  <si>
    <t>Prijevoz učenika s teškoćama</t>
  </si>
  <si>
    <t>Ukupno raspoloživo  ( prenosi se ) u iduće razdoblje</t>
  </si>
  <si>
    <t>IZVRŠENJE FINANCIJSKOG PLANA SREDNJE ŠKOLE IVAN ŠVEAR IVANIĆ GRAD
za razdoblje 01. siječnja - 31. prosinca 2024.</t>
  </si>
  <si>
    <t>IZVJEŠĆE O IZVRŠENJU FINANCIJSKOG PLANA SREDNJE ŠKOLE IVAN ŠVEAR IVANIĆ GRAD ZA 2024. GODINU- 
ZA RAZDOBLJE OD 1.siječnja do 31. prosinca 2024.</t>
  </si>
  <si>
    <t>A. RAČUN PRIHODA I RASHODA PREMA EKONOMSKOJ KLASIFIKACIJI</t>
  </si>
  <si>
    <t>Napomena: Oznake izvora su oznake iz županijske riznice</t>
  </si>
  <si>
    <t>Viškovi prethodne godine</t>
  </si>
  <si>
    <t>Rezultat poslovanja</t>
  </si>
  <si>
    <t>Pregled ukupnih prihoda i rashoda po izvorima financiranja-kontrolna tablica</t>
  </si>
  <si>
    <t>Brojčana oznaka i naziv izvora financiranja</t>
  </si>
  <si>
    <t>Prihodi</t>
  </si>
  <si>
    <t>Rashodi</t>
  </si>
  <si>
    <t>5.Ž Preneseni viškovi; Mjera pripravništva</t>
  </si>
  <si>
    <t>UKUPNO:</t>
  </si>
  <si>
    <t>za prijenos u naredna razdoblja</t>
  </si>
  <si>
    <t>Ukupno viškovi preneseni</t>
  </si>
  <si>
    <t>Naziv izvora</t>
  </si>
  <si>
    <t xml:space="preserve">VIŠAK </t>
  </si>
  <si>
    <t xml:space="preserve">MANJAK </t>
  </si>
  <si>
    <t>MANJAK</t>
  </si>
  <si>
    <t>PRIKAZ IZVRŠENJA PO IZVORIMA</t>
  </si>
  <si>
    <t>Vlastiti prihodi   3.4.</t>
  </si>
  <si>
    <t>Pomoći, državni p. 5.Ž.</t>
  </si>
  <si>
    <t>Donacije  6.4.</t>
  </si>
  <si>
    <t>Ukupno prihodi</t>
  </si>
  <si>
    <t>Ukupno rashodi</t>
  </si>
  <si>
    <t>5.Ž. Pomoći SŠ preneseni višak</t>
  </si>
  <si>
    <t>Izvršenje 2024.</t>
  </si>
  <si>
    <t>Plan 2025.</t>
  </si>
  <si>
    <t>Izvršenje 31.12.2025.</t>
  </si>
  <si>
    <t>Financijski plan 2025.</t>
  </si>
  <si>
    <t>Prsten potpore VI / VII i Pomoćnici u nastavi</t>
  </si>
  <si>
    <t>Tekući projekt T100058 / 60</t>
  </si>
  <si>
    <t>Materijal i dijelovi za tekuće i inves. održavanje</t>
  </si>
  <si>
    <t xml:space="preserve">Oprema škola i Knjige za knjižnicu </t>
  </si>
  <si>
    <t>Tekući projekt T100009 i 16</t>
  </si>
  <si>
    <t>Naknade troškova osobama izvan radnog odnosa</t>
  </si>
  <si>
    <t>Materijal za tekuće i investicijsko održavanje</t>
  </si>
  <si>
    <t>Izvor financiranja 5.S./5.L</t>
  </si>
  <si>
    <t>Pomoći ( RCK)</t>
  </si>
  <si>
    <t>IZVRŠENJE FINANCIJSKOG PLANA SREDNJE ŠKOLE IVAN ŠVEAR IVANIĆ GRAD
za razdoblje 01. siječnja -31. prosinca 2025.</t>
  </si>
  <si>
    <t>RKP 19655</t>
  </si>
  <si>
    <t>PRIHODI I PRENESENI VIŠKOVI</t>
  </si>
  <si>
    <t>PRIHODI</t>
  </si>
  <si>
    <t>1.1 i 4.2.</t>
  </si>
  <si>
    <t>Opći prihodi i primici / decentralizirana sredstva</t>
  </si>
  <si>
    <t>Vlastiti prihodi</t>
  </si>
  <si>
    <t>Prihodi za posebne namjene</t>
  </si>
  <si>
    <t>Pomoći</t>
  </si>
  <si>
    <t>Donacije</t>
  </si>
  <si>
    <t>PRENESENI VIŠKOVI PRETHODNE GODINE</t>
  </si>
  <si>
    <t>Plan za 2025.</t>
  </si>
  <si>
    <t>Kapitalni prijenosi između proračunskih korisnika istog proračuna</t>
  </si>
  <si>
    <t>Preneseni viškovi prethodnog razdoblja, izvor 6.4.</t>
  </si>
  <si>
    <t>Preneseni viškovi prethodnog razdoblja, izvor 3.4.</t>
  </si>
  <si>
    <t xml:space="preserve">5.S. Pomoći EU-preneseni višak </t>
  </si>
  <si>
    <t>1.1.  i 4.2. Opći prihodi i primici</t>
  </si>
  <si>
    <t xml:space="preserve">6.4. Pomoći EU-preneseni višak </t>
  </si>
  <si>
    <t>Ukupno raspoloživo</t>
  </si>
  <si>
    <t>6.4. Donacije, preneseni višak</t>
  </si>
  <si>
    <t>Ukupni manjak za pokriće u sljedećem razdoblju</t>
  </si>
  <si>
    <t>IZVRŠENJE FINANCIJSKOG PLANA SREDNJE ŠKOLE IVAN ŠVEAR IVANIĆ GRAD
za razdoblje 01. siječnja - 31. prosinca 2025.</t>
  </si>
  <si>
    <t>IZVJEŠĆE O IZVRŠENJU FINANCIJSKOG PLANA SREDNJE ŠKOLE IVAN ŠVEAR IVANIĆ GRAD ZA 2025. GODINU- 
ZA RAZDOBLJE OD 1. siječnja do 31. prosinca 2025.</t>
  </si>
  <si>
    <t>Tekući projekt T100020/22</t>
  </si>
  <si>
    <t>POČETNO STANJE 1.1.2025.</t>
  </si>
  <si>
    <t>REZULTAT 31.12. 2025.</t>
  </si>
  <si>
    <t>1.1. i 4.2. Opći prihodi i primici</t>
  </si>
  <si>
    <t>5.S Pomoći EU /prenesen višak</t>
  </si>
  <si>
    <t>6.4. Donacije i preneseni višak donacija</t>
  </si>
  <si>
    <t>nakon korekcije  -83.247,05</t>
  </si>
  <si>
    <t>Pomoći, državni p. 5.L,     metodološki manjak</t>
  </si>
  <si>
    <t>Pomoći EU  5.S.( korekcija rezultata 1.1.2025. )</t>
  </si>
  <si>
    <t>RAZLIKA PRIHODA I RASHODA 2025.</t>
  </si>
  <si>
    <t>Pomoći temeljem prijenosa EU sredstava</t>
  </si>
  <si>
    <t>Prijenosi između proračunskih korisnika istog proračuna</t>
  </si>
  <si>
    <t>Prihodi od financijske imovine</t>
  </si>
  <si>
    <t>Prihodi po posebnim propisima</t>
  </si>
  <si>
    <t>Prihodi od prodaje proizvoda i roba te od pruženih usluga</t>
  </si>
  <si>
    <t>Pomoći prorač.korisnicima iz proračuna koji im nije nadležan</t>
  </si>
  <si>
    <t>Donacije od pravnih i fizičkih osoba izvan općeg proračuna….</t>
  </si>
  <si>
    <t>Prihodi iz nadležnog proračuna za financiranje redovne djelatnosti proračunskih korisnika</t>
  </si>
  <si>
    <t>Plaće</t>
  </si>
  <si>
    <t>Doprinosi na plaće</t>
  </si>
  <si>
    <t>Naknade troškova zaposlenima</t>
  </si>
  <si>
    <t>Rashodi za materijal i energiju</t>
  </si>
  <si>
    <t>Rashodi za usluge</t>
  </si>
  <si>
    <t>Naknade troškova osobama iznan radnog odnosa</t>
  </si>
  <si>
    <t>Ostali financijski rashodi</t>
  </si>
  <si>
    <t>Rashodi za donacije, kazne, naknade štete i kapital. Pomoći</t>
  </si>
  <si>
    <t>Postrojenja i oprema</t>
  </si>
  <si>
    <t>Knjige, umjetnička djela i ostale izložbene vrijednosti</t>
  </si>
  <si>
    <t>Ostale naknade građanima i kućanstvima</t>
  </si>
  <si>
    <t>Napomena: stanje žiro rač. na dan 31.12.2025. je</t>
  </si>
  <si>
    <t>5.L. i 5.S.</t>
  </si>
  <si>
    <t>PROGRAMI IZVAN ŽUPANIJSKOG PRORAČUNA</t>
  </si>
  <si>
    <t>PO IZVORIMA I PROJEKTIMA</t>
  </si>
  <si>
    <t>IZVOR/ skupina konta</t>
  </si>
  <si>
    <t>Naknade za prijevoz, za rad na Tter. I odv. Život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</si>
</sst>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9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i/>
      <sz val="11"/>
      <name val="Arial"/>
      <family val="2"/>
      <charset val="238"/>
    </font>
    <font>
      <i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u/>
      <sz val="1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9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10"/>
      <color theme="0"/>
      <name val="Arial"/>
      <family val="2"/>
      <charset val="238"/>
    </font>
    <font>
      <b/>
      <sz val="8"/>
      <color indexed="8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4999847407452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9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8" fillId="3" borderId="1" xfId="0" applyFont="1" applyFill="1" applyBorder="1" applyAlignment="1">
      <alignment horizontal="left" vertical="center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1" fillId="8" borderId="4" xfId="0" applyNumberFormat="1" applyFont="1" applyFill="1" applyBorder="1" applyAlignment="1" applyProtection="1">
      <alignment horizontal="left" vertical="center" wrapText="1"/>
    </xf>
    <xf numFmtId="0" fontId="6" fillId="9" borderId="4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6" fillId="6" borderId="3" xfId="0" applyNumberFormat="1" applyFont="1" applyFill="1" applyBorder="1" applyAlignment="1" applyProtection="1">
      <alignment horizontal="center" vertical="center" wrapText="1"/>
    </xf>
    <xf numFmtId="0" fontId="8" fillId="5" borderId="3" xfId="0" applyNumberFormat="1" applyFont="1" applyFill="1" applyBorder="1" applyAlignment="1" applyProtection="1">
      <alignment horizontal="left" vertical="center" wrapText="1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6" fillId="9" borderId="4" xfId="0" applyNumberFormat="1" applyFont="1" applyFill="1" applyBorder="1" applyAlignment="1">
      <alignment horizontal="right"/>
    </xf>
    <xf numFmtId="4" fontId="6" fillId="5" borderId="4" xfId="0" applyNumberFormat="1" applyFont="1" applyFill="1" applyBorder="1" applyAlignment="1">
      <alignment horizontal="right"/>
    </xf>
    <xf numFmtId="4" fontId="3" fillId="6" borderId="4" xfId="0" applyNumberFormat="1" applyFont="1" applyFill="1" applyBorder="1" applyAlignment="1">
      <alignment horizontal="right"/>
    </xf>
    <xf numFmtId="4" fontId="11" fillId="8" borderId="4" xfId="0" applyNumberFormat="1" applyFont="1" applyFill="1" applyBorder="1" applyAlignment="1">
      <alignment horizontal="right"/>
    </xf>
    <xf numFmtId="4" fontId="6" fillId="7" borderId="4" xfId="0" applyNumberFormat="1" applyFont="1" applyFill="1" applyBorder="1" applyAlignment="1">
      <alignment horizontal="right"/>
    </xf>
    <xf numFmtId="4" fontId="6" fillId="5" borderId="4" xfId="0" applyNumberFormat="1" applyFont="1" applyFill="1" applyBorder="1" applyAlignment="1">
      <alignment horizontal="right" vertical="center"/>
    </xf>
    <xf numFmtId="4" fontId="6" fillId="6" borderId="4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4" fontId="0" fillId="0" borderId="0" xfId="0" applyNumberFormat="1"/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6" fillId="6" borderId="4" xfId="0" applyNumberFormat="1" applyFont="1" applyFill="1" applyBorder="1" applyAlignment="1" applyProtection="1">
      <alignment horizontal="center" vertical="center" wrapText="1"/>
    </xf>
    <xf numFmtId="16" fontId="7" fillId="2" borderId="3" xfId="0" applyNumberFormat="1" applyFont="1" applyFill="1" applyBorder="1" applyAlignment="1" applyProtection="1">
      <alignment horizontal="left" vertical="center" wrapText="1"/>
    </xf>
    <xf numFmtId="0" fontId="0" fillId="0" borderId="0" xfId="0" applyFont="1"/>
    <xf numFmtId="4" fontId="6" fillId="2" borderId="3" xfId="0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4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/>
    <xf numFmtId="4" fontId="6" fillId="4" borderId="1" xfId="0" quotePrefix="1" applyNumberFormat="1" applyFont="1" applyFill="1" applyBorder="1" applyAlignment="1">
      <alignment horizontal="right"/>
    </xf>
    <xf numFmtId="0" fontId="0" fillId="2" borderId="0" xfId="0" applyFill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vertical="center" wrapText="1"/>
    </xf>
    <xf numFmtId="49" fontId="7" fillId="2" borderId="3" xfId="0" quotePrefix="1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6" fillId="10" borderId="4" xfId="0" applyNumberFormat="1" applyFont="1" applyFill="1" applyBorder="1" applyAlignment="1" applyProtection="1">
      <alignment horizontal="center" vertical="center" wrapText="1"/>
    </xf>
    <xf numFmtId="4" fontId="6" fillId="10" borderId="4" xfId="0" applyNumberFormat="1" applyFont="1" applyFill="1" applyBorder="1" applyAlignment="1" applyProtection="1">
      <alignment horizontal="center" vertical="center" wrapText="1"/>
    </xf>
    <xf numFmtId="4" fontId="6" fillId="10" borderId="3" xfId="0" applyNumberFormat="1" applyFont="1" applyFill="1" applyBorder="1" applyAlignment="1" applyProtection="1">
      <alignment horizontal="center" vertical="center" wrapText="1"/>
    </xf>
    <xf numFmtId="4" fontId="12" fillId="11" borderId="4" xfId="0" applyNumberFormat="1" applyFont="1" applyFill="1" applyBorder="1" applyAlignment="1">
      <alignment horizontal="right"/>
    </xf>
    <xf numFmtId="4" fontId="3" fillId="5" borderId="4" xfId="0" applyNumberFormat="1" applyFont="1" applyFill="1" applyBorder="1" applyAlignment="1">
      <alignment horizontal="right"/>
    </xf>
    <xf numFmtId="0" fontId="10" fillId="0" borderId="0" xfId="0" applyFont="1" applyAlignment="1">
      <alignment wrapText="1"/>
    </xf>
    <xf numFmtId="4" fontId="6" fillId="2" borderId="3" xfId="0" applyNumberFormat="1" applyFont="1" applyFill="1" applyBorder="1" applyAlignment="1">
      <alignment horizontal="right"/>
    </xf>
    <xf numFmtId="0" fontId="1" fillId="0" borderId="0" xfId="0" applyFont="1"/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vertical="center" wrapText="1"/>
    </xf>
    <xf numFmtId="4" fontId="6" fillId="4" borderId="3" xfId="0" quotePrefix="1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6" fillId="0" borderId="3" xfId="0" quotePrefix="1" applyNumberFormat="1" applyFont="1" applyFill="1" applyBorder="1" applyAlignment="1" applyProtection="1">
      <alignment horizontal="center" vertical="center"/>
    </xf>
    <xf numFmtId="4" fontId="13" fillId="0" borderId="0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>
      <alignment horizontal="left" vertical="center"/>
    </xf>
    <xf numFmtId="3" fontId="3" fillId="2" borderId="0" xfId="0" applyNumberFormat="1" applyFont="1" applyFill="1" applyBorder="1" applyAlignment="1">
      <alignment horizontal="right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4" fontId="3" fillId="13" borderId="4" xfId="0" applyNumberFormat="1" applyFont="1" applyFill="1" applyBorder="1" applyAlignment="1">
      <alignment horizontal="right"/>
    </xf>
    <xf numFmtId="0" fontId="5" fillId="0" borderId="0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4" fontId="7" fillId="2" borderId="4" xfId="0" applyNumberFormat="1" applyFont="1" applyFill="1" applyBorder="1" applyAlignment="1">
      <alignment horizontal="right"/>
    </xf>
    <xf numFmtId="0" fontId="18" fillId="2" borderId="3" xfId="0" quotePrefix="1" applyNumberFormat="1" applyFont="1" applyFill="1" applyBorder="1" applyAlignment="1">
      <alignment horizontal="left" vertical="center"/>
    </xf>
    <xf numFmtId="0" fontId="18" fillId="2" borderId="3" xfId="0" quotePrefix="1" applyNumberFormat="1" applyFont="1" applyFill="1" applyBorder="1" applyAlignment="1">
      <alignment horizontal="left" vertical="center" wrapText="1"/>
    </xf>
    <xf numFmtId="0" fontId="19" fillId="6" borderId="3" xfId="0" applyNumberFormat="1" applyFont="1" applyFill="1" applyBorder="1" applyAlignment="1" applyProtection="1">
      <alignment horizontal="center" vertical="center" wrapText="1"/>
    </xf>
    <xf numFmtId="0" fontId="19" fillId="6" borderId="4" xfId="0" applyNumberFormat="1" applyFont="1" applyFill="1" applyBorder="1" applyAlignment="1" applyProtection="1">
      <alignment horizontal="center" vertical="center" wrapText="1"/>
    </xf>
    <xf numFmtId="4" fontId="19" fillId="6" borderId="4" xfId="0" applyNumberFormat="1" applyFont="1" applyFill="1" applyBorder="1" applyAlignment="1" applyProtection="1">
      <alignment horizontal="center" vertical="center" wrapText="1"/>
    </xf>
    <xf numFmtId="0" fontId="14" fillId="7" borderId="3" xfId="0" applyNumberFormat="1" applyFont="1" applyFill="1" applyBorder="1" applyAlignment="1" applyProtection="1">
      <alignment horizontal="left" vertical="center" wrapText="1"/>
    </xf>
    <xf numFmtId="0" fontId="19" fillId="12" borderId="3" xfId="0" applyNumberFormat="1" applyFont="1" applyFill="1" applyBorder="1" applyAlignment="1" applyProtection="1">
      <alignment horizontal="center" vertical="center" wrapText="1"/>
    </xf>
    <xf numFmtId="0" fontId="19" fillId="12" borderId="4" xfId="0" applyNumberFormat="1" applyFont="1" applyFill="1" applyBorder="1" applyAlignment="1" applyProtection="1">
      <alignment horizontal="center" vertical="center" wrapText="1"/>
    </xf>
    <xf numFmtId="4" fontId="19" fillId="12" borderId="4" xfId="0" applyNumberFormat="1" applyFont="1" applyFill="1" applyBorder="1" applyAlignment="1" applyProtection="1">
      <alignment horizontal="center" vertical="center" wrapText="1"/>
    </xf>
    <xf numFmtId="4" fontId="19" fillId="7" borderId="4" xfId="0" applyNumberFormat="1" applyFont="1" applyFill="1" applyBorder="1" applyAlignment="1">
      <alignment horizontal="right"/>
    </xf>
    <xf numFmtId="0" fontId="14" fillId="5" borderId="3" xfId="0" applyNumberFormat="1" applyFont="1" applyFill="1" applyBorder="1" applyAlignment="1" applyProtection="1">
      <alignment horizontal="left" vertical="center" wrapText="1"/>
    </xf>
    <xf numFmtId="0" fontId="18" fillId="5" borderId="3" xfId="0" applyNumberFormat="1" applyFont="1" applyFill="1" applyBorder="1" applyAlignment="1" applyProtection="1">
      <alignment horizontal="left" vertical="center" wrapText="1"/>
    </xf>
    <xf numFmtId="4" fontId="19" fillId="5" borderId="4" xfId="0" applyNumberFormat="1" applyFont="1" applyFill="1" applyBorder="1" applyAlignment="1">
      <alignment horizontal="right"/>
    </xf>
    <xf numFmtId="4" fontId="19" fillId="2" borderId="4" xfId="0" applyNumberFormat="1" applyFont="1" applyFill="1" applyBorder="1" applyAlignment="1">
      <alignment horizontal="right"/>
    </xf>
    <xf numFmtId="4" fontId="19" fillId="2" borderId="3" xfId="0" applyNumberFormat="1" applyFont="1" applyFill="1" applyBorder="1" applyAlignment="1">
      <alignment horizontal="right"/>
    </xf>
    <xf numFmtId="4" fontId="20" fillId="2" borderId="4" xfId="0" applyNumberFormat="1" applyFont="1" applyFill="1" applyBorder="1" applyAlignment="1">
      <alignment horizontal="right"/>
    </xf>
    <xf numFmtId="4" fontId="20" fillId="2" borderId="3" xfId="0" applyNumberFormat="1" applyFont="1" applyFill="1" applyBorder="1" applyAlignment="1">
      <alignment horizontal="right"/>
    </xf>
    <xf numFmtId="0" fontId="18" fillId="5" borderId="3" xfId="0" quotePrefix="1" applyNumberFormat="1" applyFont="1" applyFill="1" applyBorder="1" applyAlignment="1">
      <alignment horizontal="left" vertical="center"/>
    </xf>
    <xf numFmtId="0" fontId="14" fillId="5" borderId="3" xfId="0" quotePrefix="1" applyNumberFormat="1" applyFont="1" applyFill="1" applyBorder="1" applyAlignment="1">
      <alignment horizontal="left" vertical="center"/>
    </xf>
    <xf numFmtId="0" fontId="18" fillId="5" borderId="3" xfId="0" quotePrefix="1" applyNumberFormat="1" applyFont="1" applyFill="1" applyBorder="1" applyAlignment="1">
      <alignment horizontal="left" vertical="center" wrapText="1"/>
    </xf>
    <xf numFmtId="0" fontId="14" fillId="2" borderId="3" xfId="0" applyNumberFormat="1" applyFont="1" applyFill="1" applyBorder="1" applyAlignment="1" applyProtection="1">
      <alignment horizontal="left" vertical="center" wrapText="1"/>
    </xf>
    <xf numFmtId="0" fontId="18" fillId="2" borderId="3" xfId="0" applyNumberFormat="1" applyFont="1" applyFill="1" applyBorder="1" applyAlignment="1" applyProtection="1">
      <alignment horizontal="left" vertical="center" wrapText="1"/>
    </xf>
    <xf numFmtId="4" fontId="19" fillId="6" borderId="3" xfId="0" applyNumberFormat="1" applyFont="1" applyFill="1" applyBorder="1" applyAlignment="1" applyProtection="1">
      <alignment horizontal="center" vertical="center" wrapText="1"/>
    </xf>
    <xf numFmtId="4" fontId="14" fillId="5" borderId="4" xfId="0" applyNumberFormat="1" applyFont="1" applyFill="1" applyBorder="1" applyAlignment="1">
      <alignment horizontal="right"/>
    </xf>
    <xf numFmtId="0" fontId="18" fillId="2" borderId="3" xfId="0" quotePrefix="1" applyFont="1" applyFill="1" applyBorder="1" applyAlignment="1">
      <alignment horizontal="left" vertical="center"/>
    </xf>
    <xf numFmtId="0" fontId="14" fillId="5" borderId="3" xfId="0" quotePrefix="1" applyNumberFormat="1" applyFont="1" applyFill="1" applyBorder="1" applyAlignment="1">
      <alignment horizontal="left" vertical="center" wrapText="1"/>
    </xf>
    <xf numFmtId="0" fontId="14" fillId="7" borderId="3" xfId="0" applyNumberFormat="1" applyFont="1" applyFill="1" applyBorder="1" applyAlignment="1">
      <alignment horizontal="left" vertical="center"/>
    </xf>
    <xf numFmtId="0" fontId="14" fillId="7" borderId="3" xfId="0" applyNumberFormat="1" applyFont="1" applyFill="1" applyBorder="1" applyAlignment="1" applyProtection="1">
      <alignment horizontal="left" vertical="center"/>
    </xf>
    <xf numFmtId="0" fontId="14" fillId="7" borderId="3" xfId="0" applyNumberFormat="1" applyFont="1" applyFill="1" applyBorder="1" applyAlignment="1" applyProtection="1">
      <alignment vertical="center" wrapText="1"/>
    </xf>
    <xf numFmtId="0" fontId="18" fillId="5" borderId="3" xfId="0" applyNumberFormat="1" applyFont="1" applyFill="1" applyBorder="1" applyAlignment="1" applyProtection="1">
      <alignment vertical="center" wrapText="1"/>
    </xf>
    <xf numFmtId="1" fontId="22" fillId="6" borderId="3" xfId="0" applyNumberFormat="1" applyFont="1" applyFill="1" applyBorder="1" applyAlignment="1" applyProtection="1">
      <alignment horizontal="center" vertical="center" wrapText="1"/>
    </xf>
    <xf numFmtId="4" fontId="19" fillId="6" borderId="3" xfId="0" applyNumberFormat="1" applyFont="1" applyFill="1" applyBorder="1" applyAlignment="1" applyProtection="1">
      <alignment horizontal="left" vertical="center" wrapText="1"/>
    </xf>
    <xf numFmtId="4" fontId="14" fillId="7" borderId="3" xfId="0" applyNumberFormat="1" applyFont="1" applyFill="1" applyBorder="1" applyAlignment="1" applyProtection="1">
      <alignment horizontal="left" vertical="center" wrapText="1"/>
    </xf>
    <xf numFmtId="4" fontId="19" fillId="7" borderId="3" xfId="0" applyNumberFormat="1" applyFont="1" applyFill="1" applyBorder="1" applyAlignment="1">
      <alignment horizontal="center"/>
    </xf>
    <xf numFmtId="4" fontId="14" fillId="5" borderId="3" xfId="0" applyNumberFormat="1" applyFont="1" applyFill="1" applyBorder="1" applyAlignment="1" applyProtection="1">
      <alignment horizontal="left" vertical="center" wrapText="1"/>
    </xf>
    <xf numFmtId="4" fontId="14" fillId="5" borderId="3" xfId="0" applyNumberFormat="1" applyFont="1" applyFill="1" applyBorder="1" applyAlignment="1">
      <alignment horizontal="center"/>
    </xf>
    <xf numFmtId="4" fontId="14" fillId="2" borderId="3" xfId="0" quotePrefix="1" applyNumberFormat="1" applyFont="1" applyFill="1" applyBorder="1" applyAlignment="1">
      <alignment horizontal="left" vertical="center" wrapText="1"/>
    </xf>
    <xf numFmtId="4" fontId="19" fillId="12" borderId="3" xfId="0" applyNumberFormat="1" applyFont="1" applyFill="1" applyBorder="1" applyAlignment="1">
      <alignment horizontal="center"/>
    </xf>
    <xf numFmtId="4" fontId="19" fillId="2" borderId="3" xfId="0" applyNumberFormat="1" applyFont="1" applyFill="1" applyBorder="1" applyAlignment="1">
      <alignment horizontal="center"/>
    </xf>
    <xf numFmtId="4" fontId="14" fillId="2" borderId="3" xfId="0" quotePrefix="1" applyNumberFormat="1" applyFont="1" applyFill="1" applyBorder="1" applyAlignment="1">
      <alignment horizontal="left" vertical="center"/>
    </xf>
    <xf numFmtId="0" fontId="18" fillId="2" borderId="3" xfId="0" applyNumberFormat="1" applyFont="1" applyFill="1" applyBorder="1" applyAlignment="1" applyProtection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4" fontId="20" fillId="12" borderId="4" xfId="0" applyNumberFormat="1" applyFont="1" applyFill="1" applyBorder="1" applyAlignment="1" applyProtection="1">
      <alignment horizontal="right" vertical="center" wrapText="1"/>
    </xf>
    <xf numFmtId="4" fontId="20" fillId="7" borderId="4" xfId="0" applyNumberFormat="1" applyFont="1" applyFill="1" applyBorder="1" applyAlignment="1" applyProtection="1">
      <alignment horizontal="right" vertical="center" wrapText="1"/>
    </xf>
    <xf numFmtId="4" fontId="20" fillId="7" borderId="4" xfId="0" applyNumberFormat="1" applyFont="1" applyFill="1" applyBorder="1" applyAlignment="1">
      <alignment horizontal="right"/>
    </xf>
    <xf numFmtId="4" fontId="20" fillId="5" borderId="4" xfId="0" applyNumberFormat="1" applyFont="1" applyFill="1" applyBorder="1" applyAlignment="1">
      <alignment horizontal="right"/>
    </xf>
    <xf numFmtId="4" fontId="18" fillId="5" borderId="4" xfId="0" applyNumberFormat="1" applyFont="1" applyFill="1" applyBorder="1" applyAlignment="1">
      <alignment horizontal="right"/>
    </xf>
    <xf numFmtId="4" fontId="19" fillId="0" borderId="0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2" fillId="11" borderId="4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center" vertical="center" wrapText="1"/>
    </xf>
    <xf numFmtId="49" fontId="6" fillId="6" borderId="4" xfId="0" applyNumberFormat="1" applyFont="1" applyFill="1" applyBorder="1" applyAlignment="1" applyProtection="1">
      <alignment horizontal="center" vertical="center" wrapText="1"/>
    </xf>
    <xf numFmtId="49" fontId="3" fillId="2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49" fontId="7" fillId="13" borderId="3" xfId="0" quotePrefix="1" applyNumberFormat="1" applyFont="1" applyFill="1" applyBorder="1" applyAlignment="1">
      <alignment horizontal="left" vertical="center" wrapText="1"/>
    </xf>
    <xf numFmtId="49" fontId="7" fillId="14" borderId="3" xfId="0" applyNumberFormat="1" applyFont="1" applyFill="1" applyBorder="1" applyAlignment="1">
      <alignment horizontal="left" vertical="center" wrapText="1"/>
    </xf>
    <xf numFmtId="0" fontId="23" fillId="0" borderId="0" xfId="0" applyFont="1"/>
    <xf numFmtId="0" fontId="24" fillId="0" borderId="0" xfId="0" applyFont="1"/>
    <xf numFmtId="0" fontId="6" fillId="0" borderId="0" xfId="0" applyNumberFormat="1" applyFont="1" applyFill="1" applyBorder="1" applyAlignment="1" applyProtection="1">
      <alignment horizontal="center" vertical="center" wrapText="1"/>
    </xf>
    <xf numFmtId="4" fontId="24" fillId="0" borderId="3" xfId="0" applyNumberFormat="1" applyFont="1" applyBorder="1"/>
    <xf numFmtId="0" fontId="24" fillId="2" borderId="2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26" fillId="2" borderId="2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4" fillId="2" borderId="0" xfId="0" applyFont="1" applyFill="1"/>
    <xf numFmtId="0" fontId="23" fillId="0" borderId="3" xfId="0" applyFont="1" applyBorder="1"/>
    <xf numFmtId="0" fontId="23" fillId="10" borderId="3" xfId="0" applyFont="1" applyFill="1" applyBorder="1"/>
    <xf numFmtId="0" fontId="18" fillId="14" borderId="3" xfId="0" applyFont="1" applyFill="1" applyBorder="1"/>
    <xf numFmtId="4" fontId="23" fillId="0" borderId="0" xfId="0" applyNumberFormat="1" applyFont="1"/>
    <xf numFmtId="4" fontId="23" fillId="0" borderId="0" xfId="0" applyNumberFormat="1" applyFont="1" applyAlignment="1">
      <alignment vertical="center" wrapText="1"/>
    </xf>
    <xf numFmtId="4" fontId="3" fillId="0" borderId="3" xfId="0" applyNumberFormat="1" applyFont="1" applyFill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4" borderId="1" xfId="0" quotePrefix="1" applyNumberFormat="1" applyFont="1" applyFill="1" applyBorder="1" applyAlignment="1">
      <alignment horizontal="right"/>
    </xf>
    <xf numFmtId="4" fontId="3" fillId="4" borderId="3" xfId="0" quotePrefix="1" applyNumberFormat="1" applyFont="1" applyFill="1" applyBorder="1" applyAlignment="1">
      <alignment horizontal="right"/>
    </xf>
    <xf numFmtId="4" fontId="3" fillId="2" borderId="0" xfId="0" applyNumberFormat="1" applyFont="1" applyFill="1" applyBorder="1" applyAlignment="1">
      <alignment horizontal="right"/>
    </xf>
    <xf numFmtId="0" fontId="27" fillId="7" borderId="3" xfId="0" applyNumberFormat="1" applyFont="1" applyFill="1" applyBorder="1" applyAlignment="1" applyProtection="1">
      <alignment horizontal="center" vertical="center" wrapText="1"/>
    </xf>
    <xf numFmtId="0" fontId="21" fillId="7" borderId="3" xfId="0" applyNumberFormat="1" applyFont="1" applyFill="1" applyBorder="1" applyAlignment="1" applyProtection="1">
      <alignment horizontal="center" vertical="center" wrapText="1"/>
    </xf>
    <xf numFmtId="0" fontId="7" fillId="13" borderId="3" xfId="0" applyFont="1" applyFill="1" applyBorder="1" applyAlignment="1">
      <alignment horizontal="left" vertical="center"/>
    </xf>
    <xf numFmtId="4" fontId="3" fillId="13" borderId="3" xfId="0" applyNumberFormat="1" applyFont="1" applyFill="1" applyBorder="1" applyAlignment="1">
      <alignment horizontal="right"/>
    </xf>
    <xf numFmtId="49" fontId="7" fillId="2" borderId="0" xfId="0" applyNumberFormat="1" applyFont="1" applyFill="1" applyBorder="1" applyAlignment="1">
      <alignment horizontal="left" vertical="center" wrapText="1"/>
    </xf>
    <xf numFmtId="0" fontId="23" fillId="2" borderId="0" xfId="0" applyFont="1" applyFill="1" applyBorder="1"/>
    <xf numFmtId="49" fontId="3" fillId="2" borderId="3" xfId="0" applyNumberFormat="1" applyFont="1" applyFill="1" applyBorder="1" applyAlignment="1" applyProtection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</xf>
    <xf numFmtId="4" fontId="3" fillId="12" borderId="3" xfId="0" applyNumberFormat="1" applyFont="1" applyFill="1" applyBorder="1" applyAlignment="1">
      <alignment horizontal="right"/>
    </xf>
    <xf numFmtId="4" fontId="3" fillId="10" borderId="3" xfId="0" applyNumberFormat="1" applyFont="1" applyFill="1" applyBorder="1" applyAlignment="1">
      <alignment horizontal="right"/>
    </xf>
    <xf numFmtId="4" fontId="23" fillId="14" borderId="3" xfId="0" applyNumberFormat="1" applyFont="1" applyFill="1" applyBorder="1"/>
    <xf numFmtId="0" fontId="23" fillId="14" borderId="3" xfId="0" applyFont="1" applyFill="1" applyBorder="1"/>
    <xf numFmtId="4" fontId="25" fillId="0" borderId="3" xfId="0" applyNumberFormat="1" applyFont="1" applyBorder="1"/>
    <xf numFmtId="4" fontId="23" fillId="0" borderId="3" xfId="0" applyNumberFormat="1" applyFont="1" applyBorder="1"/>
    <xf numFmtId="0" fontId="3" fillId="2" borderId="1" xfId="0" applyFont="1" applyFill="1" applyBorder="1" applyAlignment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1" fillId="8" borderId="4" xfId="0" applyFont="1" applyFill="1" applyBorder="1" applyAlignment="1">
      <alignment horizontal="left" vertical="center" wrapText="1"/>
    </xf>
    <xf numFmtId="4" fontId="24" fillId="0" borderId="4" xfId="0" applyNumberFormat="1" applyFont="1" applyBorder="1"/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2" fontId="23" fillId="0" borderId="3" xfId="0" applyNumberFormat="1" applyFont="1" applyBorder="1"/>
    <xf numFmtId="4" fontId="20" fillId="5" borderId="3" xfId="0" applyNumberFormat="1" applyFont="1" applyFill="1" applyBorder="1" applyAlignment="1">
      <alignment horizontal="right"/>
    </xf>
    <xf numFmtId="4" fontId="19" fillId="5" borderId="3" xfId="0" applyNumberFormat="1" applyFont="1" applyFill="1" applyBorder="1" applyAlignment="1">
      <alignment horizontal="right"/>
    </xf>
    <xf numFmtId="2" fontId="19" fillId="5" borderId="3" xfId="0" applyNumberFormat="1" applyFont="1" applyFill="1" applyBorder="1" applyAlignment="1">
      <alignment horizontal="right"/>
    </xf>
    <xf numFmtId="4" fontId="19" fillId="15" borderId="3" xfId="0" applyNumberFormat="1" applyFont="1" applyFill="1" applyBorder="1" applyAlignment="1">
      <alignment horizontal="center"/>
    </xf>
    <xf numFmtId="4" fontId="29" fillId="5" borderId="3" xfId="0" applyNumberFormat="1" applyFont="1" applyFill="1" applyBorder="1" applyAlignment="1">
      <alignment horizontal="center"/>
    </xf>
    <xf numFmtId="0" fontId="24" fillId="0" borderId="3" xfId="0" applyFont="1" applyBorder="1" applyAlignment="1">
      <alignment wrapText="1"/>
    </xf>
    <xf numFmtId="4" fontId="24" fillId="2" borderId="4" xfId="0" applyNumberFormat="1" applyFont="1" applyFill="1" applyBorder="1" applyAlignment="1">
      <alignment horizontal="right"/>
    </xf>
    <xf numFmtId="49" fontId="8" fillId="5" borderId="3" xfId="0" quotePrefix="1" applyNumberFormat="1" applyFont="1" applyFill="1" applyBorder="1" applyAlignment="1">
      <alignment horizontal="left" vertical="center" wrapText="1"/>
    </xf>
    <xf numFmtId="4" fontId="23" fillId="0" borderId="0" xfId="0" applyNumberFormat="1" applyFont="1" applyAlignment="1">
      <alignment vertical="center" wrapText="1"/>
    </xf>
    <xf numFmtId="0" fontId="23" fillId="0" borderId="0" xfId="0" applyFont="1" applyBorder="1"/>
    <xf numFmtId="4" fontId="23" fillId="0" borderId="0" xfId="0" applyNumberFormat="1" applyFont="1" applyBorder="1"/>
    <xf numFmtId="2" fontId="23" fillId="0" borderId="0" xfId="0" applyNumberFormat="1" applyFont="1" applyBorder="1"/>
    <xf numFmtId="4" fontId="20" fillId="2" borderId="0" xfId="0" applyNumberFormat="1" applyFont="1" applyFill="1" applyBorder="1" applyAlignment="1">
      <alignment horizontal="right"/>
    </xf>
    <xf numFmtId="4" fontId="23" fillId="0" borderId="3" xfId="0" applyNumberFormat="1" applyFont="1" applyBorder="1" applyAlignment="1">
      <alignment vertical="center" wrapText="1"/>
    </xf>
    <xf numFmtId="0" fontId="24" fillId="12" borderId="3" xfId="0" applyFont="1" applyFill="1" applyBorder="1" applyAlignment="1">
      <alignment wrapText="1"/>
    </xf>
    <xf numFmtId="4" fontId="23" fillId="14" borderId="4" xfId="0" applyNumberFormat="1" applyFont="1" applyFill="1" applyBorder="1"/>
    <xf numFmtId="4" fontId="23" fillId="14" borderId="6" xfId="0" applyNumberFormat="1" applyFont="1" applyFill="1" applyBorder="1"/>
    <xf numFmtId="4" fontId="6" fillId="13" borderId="3" xfId="0" applyNumberFormat="1" applyFont="1" applyFill="1" applyBorder="1" applyAlignment="1">
      <alignment horizontal="right"/>
    </xf>
    <xf numFmtId="0" fontId="7" fillId="13" borderId="2" xfId="0" applyNumberFormat="1" applyFont="1" applyFill="1" applyBorder="1" applyAlignment="1" applyProtection="1">
      <alignment vertical="center"/>
    </xf>
    <xf numFmtId="4" fontId="6" fillId="13" borderId="3" xfId="0" applyNumberFormat="1" applyFont="1" applyFill="1" applyBorder="1" applyAlignment="1" applyProtection="1">
      <alignment horizontal="right" wrapText="1"/>
    </xf>
    <xf numFmtId="0" fontId="7" fillId="13" borderId="3" xfId="0" applyNumberFormat="1" applyFont="1" applyFill="1" applyBorder="1" applyAlignment="1" applyProtection="1">
      <alignment vertical="center" wrapText="1"/>
    </xf>
    <xf numFmtId="4" fontId="6" fillId="13" borderId="1" xfId="0" quotePrefix="1" applyNumberFormat="1" applyFont="1" applyFill="1" applyBorder="1" applyAlignment="1">
      <alignment horizontal="right"/>
    </xf>
    <xf numFmtId="4" fontId="6" fillId="13" borderId="3" xfId="0" quotePrefix="1" applyNumberFormat="1" applyFont="1" applyFill="1" applyBorder="1" applyAlignment="1">
      <alignment horizontal="right"/>
    </xf>
    <xf numFmtId="4" fontId="3" fillId="13" borderId="1" xfId="0" quotePrefix="1" applyNumberFormat="1" applyFont="1" applyFill="1" applyBorder="1" applyAlignment="1">
      <alignment horizontal="right"/>
    </xf>
    <xf numFmtId="4" fontId="3" fillId="13" borderId="3" xfId="0" quotePrefix="1" applyNumberFormat="1" applyFont="1" applyFill="1" applyBorder="1" applyAlignment="1">
      <alignment horizontal="right"/>
    </xf>
    <xf numFmtId="0" fontId="5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12" borderId="3" xfId="0" applyFont="1" applyFill="1" applyBorder="1" applyAlignment="1">
      <alignment horizontal="center" vertical="center" wrapText="1"/>
    </xf>
    <xf numFmtId="49" fontId="17" fillId="12" borderId="4" xfId="0" applyNumberFormat="1" applyFont="1" applyFill="1" applyBorder="1" applyAlignment="1">
      <alignment horizontal="center" vertical="center" wrapText="1"/>
    </xf>
    <xf numFmtId="0" fontId="17" fillId="12" borderId="4" xfId="0" applyFont="1" applyFill="1" applyBorder="1" applyAlignment="1">
      <alignment horizontal="center" vertical="center" wrapText="1"/>
    </xf>
    <xf numFmtId="16" fontId="30" fillId="2" borderId="3" xfId="0" applyNumberFormat="1" applyFont="1" applyFill="1" applyBorder="1" applyAlignment="1">
      <alignment horizontal="center" vertical="center" wrapText="1"/>
    </xf>
    <xf numFmtId="16" fontId="32" fillId="2" borderId="3" xfId="0" applyNumberFormat="1" applyFont="1" applyFill="1" applyBorder="1" applyAlignment="1">
      <alignment horizontal="left" vertical="center" wrapText="1"/>
    </xf>
    <xf numFmtId="4" fontId="31" fillId="2" borderId="4" xfId="0" applyNumberFormat="1" applyFont="1" applyFill="1" applyBorder="1" applyAlignment="1">
      <alignment horizontal="right"/>
    </xf>
    <xf numFmtId="4" fontId="33" fillId="2" borderId="4" xfId="0" applyNumberFormat="1" applyFont="1" applyFill="1" applyBorder="1" applyAlignment="1">
      <alignment horizontal="right"/>
    </xf>
    <xf numFmtId="49" fontId="30" fillId="2" borderId="3" xfId="0" quotePrefix="1" applyNumberFormat="1" applyFont="1" applyFill="1" applyBorder="1" applyAlignment="1">
      <alignment horizontal="center" vertical="center" wrapText="1"/>
    </xf>
    <xf numFmtId="49" fontId="32" fillId="2" borderId="3" xfId="0" quotePrefix="1" applyNumberFormat="1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/>
    </xf>
    <xf numFmtId="3" fontId="20" fillId="2" borderId="3" xfId="0" applyNumberFormat="1" applyFont="1" applyFill="1" applyBorder="1" applyAlignment="1">
      <alignment horizontal="right"/>
    </xf>
    <xf numFmtId="0" fontId="18" fillId="14" borderId="3" xfId="0" applyFont="1" applyFill="1" applyBorder="1" applyAlignment="1">
      <alignment wrapText="1"/>
    </xf>
    <xf numFmtId="4" fontId="25" fillId="14" borderId="3" xfId="0" applyNumberFormat="1" applyFont="1" applyFill="1" applyBorder="1"/>
    <xf numFmtId="0" fontId="0" fillId="13" borderId="7" xfId="0" applyFill="1" applyBorder="1"/>
    <xf numFmtId="0" fontId="1" fillId="0" borderId="6" xfId="0" applyFont="1" applyBorder="1" applyAlignment="1">
      <alignment horizontal="center"/>
    </xf>
    <xf numFmtId="4" fontId="1" fillId="2" borderId="3" xfId="0" applyNumberFormat="1" applyFont="1" applyFill="1" applyBorder="1"/>
    <xf numFmtId="4" fontId="0" fillId="0" borderId="3" xfId="0" applyNumberFormat="1" applyBorder="1"/>
    <xf numFmtId="49" fontId="1" fillId="2" borderId="3" xfId="0" applyNumberFormat="1" applyFont="1" applyFill="1" applyBorder="1"/>
    <xf numFmtId="4" fontId="36" fillId="2" borderId="3" xfId="0" applyNumberFormat="1" applyFont="1" applyFill="1" applyBorder="1"/>
    <xf numFmtId="0" fontId="0" fillId="0" borderId="3" xfId="0" applyBorder="1"/>
    <xf numFmtId="4" fontId="1" fillId="0" borderId="3" xfId="0" applyNumberFormat="1" applyFont="1" applyBorder="1"/>
    <xf numFmtId="4" fontId="35" fillId="0" borderId="3" xfId="0" applyNumberFormat="1" applyFont="1" applyBorder="1"/>
    <xf numFmtId="4" fontId="0" fillId="13" borderId="3" xfId="0" applyNumberFormat="1" applyFill="1" applyBorder="1"/>
    <xf numFmtId="49" fontId="32" fillId="2" borderId="3" xfId="0" applyNumberFormat="1" applyFont="1" applyFill="1" applyBorder="1" applyAlignment="1">
      <alignment horizontal="left" vertical="center" wrapText="1"/>
    </xf>
    <xf numFmtId="0" fontId="1" fillId="13" borderId="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Alignment="1">
      <alignment wrapText="1"/>
    </xf>
    <xf numFmtId="0" fontId="0" fillId="0" borderId="0" xfId="0" applyAlignment="1">
      <alignment wrapText="1"/>
    </xf>
    <xf numFmtId="0" fontId="6" fillId="10" borderId="4" xfId="0" applyFont="1" applyFill="1" applyBorder="1" applyAlignment="1">
      <alignment horizontal="center" vertical="center" wrapText="1"/>
    </xf>
    <xf numFmtId="4" fontId="6" fillId="10" borderId="4" xfId="0" applyNumberFormat="1" applyFont="1" applyFill="1" applyBorder="1" applyAlignment="1">
      <alignment horizontal="center" vertical="center" wrapText="1"/>
    </xf>
    <xf numFmtId="4" fontId="6" fillId="10" borderId="3" xfId="0" applyNumberFormat="1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 wrapText="1"/>
    </xf>
    <xf numFmtId="4" fontId="6" fillId="8" borderId="4" xfId="0" applyNumberFormat="1" applyFont="1" applyFill="1" applyBorder="1" applyAlignment="1">
      <alignment horizontal="center" vertical="center" wrapText="1"/>
    </xf>
    <xf numFmtId="4" fontId="6" fillId="13" borderId="4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 vertical="center"/>
    </xf>
    <xf numFmtId="16" fontId="6" fillId="2" borderId="1" xfId="0" applyNumberFormat="1" applyFont="1" applyFill="1" applyBorder="1" applyAlignment="1">
      <alignment horizontal="left" vertical="center"/>
    </xf>
    <xf numFmtId="16" fontId="6" fillId="10" borderId="1" xfId="0" applyNumberFormat="1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6" fillId="2" borderId="4" xfId="0" applyFont="1" applyFill="1" applyBorder="1" applyAlignment="1">
      <alignment horizontal="center" vertical="center" wrapText="1"/>
    </xf>
    <xf numFmtId="4" fontId="3" fillId="13" borderId="4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23" fillId="12" borderId="3" xfId="0" applyFont="1" applyFill="1" applyBorder="1" applyAlignment="1">
      <alignment wrapText="1"/>
    </xf>
    <xf numFmtId="4" fontId="3" fillId="10" borderId="5" xfId="0" applyNumberFormat="1" applyFont="1" applyFill="1" applyBorder="1" applyAlignment="1">
      <alignment horizontal="right"/>
    </xf>
    <xf numFmtId="0" fontId="0" fillId="12" borderId="15" xfId="0" applyFill="1" applyBorder="1"/>
    <xf numFmtId="0" fontId="0" fillId="12" borderId="3" xfId="0" applyFill="1" applyBorder="1"/>
    <xf numFmtId="0" fontId="0" fillId="10" borderId="3" xfId="0" applyFill="1" applyBorder="1" applyAlignment="1">
      <alignment horizontal="center" wrapText="1"/>
    </xf>
    <xf numFmtId="0" fontId="0" fillId="12" borderId="3" xfId="0" applyFill="1" applyBorder="1" applyAlignment="1">
      <alignment horizontal="center" wrapText="1"/>
    </xf>
    <xf numFmtId="4" fontId="34" fillId="14" borderId="3" xfId="0" applyNumberFormat="1" applyFont="1" applyFill="1" applyBorder="1"/>
    <xf numFmtId="4" fontId="13" fillId="16" borderId="3" xfId="0" applyNumberFormat="1" applyFont="1" applyFill="1" applyBorder="1" applyAlignment="1">
      <alignment horizontal="right"/>
    </xf>
    <xf numFmtId="4" fontId="37" fillId="13" borderId="8" xfId="0" applyNumberFormat="1" applyFont="1" applyFill="1" applyBorder="1"/>
    <xf numFmtId="0" fontId="37" fillId="13" borderId="8" xfId="0" applyFont="1" applyFill="1" applyBorder="1"/>
    <xf numFmtId="0" fontId="37" fillId="13" borderId="9" xfId="0" applyFont="1" applyFill="1" applyBorder="1"/>
    <xf numFmtId="0" fontId="14" fillId="2" borderId="3" xfId="0" quotePrefix="1" applyNumberFormat="1" applyFont="1" applyFill="1" applyBorder="1" applyAlignment="1">
      <alignment horizontal="left" vertical="center"/>
    </xf>
    <xf numFmtId="0" fontId="14" fillId="2" borderId="3" xfId="0" quotePrefix="1" applyNumberFormat="1" applyFont="1" applyFill="1" applyBorder="1" applyAlignment="1">
      <alignment horizontal="left" vertical="center" wrapText="1"/>
    </xf>
    <xf numFmtId="4" fontId="14" fillId="2" borderId="4" xfId="0" applyNumberFormat="1" applyFont="1" applyFill="1" applyBorder="1" applyAlignment="1">
      <alignment horizontal="right"/>
    </xf>
    <xf numFmtId="2" fontId="19" fillId="2" borderId="3" xfId="0" applyNumberFormat="1" applyFont="1" applyFill="1" applyBorder="1" applyAlignment="1">
      <alignment horizontal="right"/>
    </xf>
    <xf numFmtId="0" fontId="14" fillId="2" borderId="3" xfId="0" quotePrefix="1" applyFont="1" applyFill="1" applyBorder="1" applyAlignment="1">
      <alignment horizontal="left" vertical="center"/>
    </xf>
    <xf numFmtId="0" fontId="14" fillId="2" borderId="3" xfId="0" applyNumberFormat="1" applyFont="1" applyFill="1" applyBorder="1" applyAlignment="1" applyProtection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5" borderId="13" xfId="0" applyFill="1" applyBorder="1" applyAlignment="1">
      <alignment vertical="center" wrapText="1"/>
    </xf>
    <xf numFmtId="0" fontId="0" fillId="5" borderId="14" xfId="0" applyFill="1" applyBorder="1" applyAlignment="1">
      <alignment vertical="center" wrapText="1"/>
    </xf>
    <xf numFmtId="0" fontId="6" fillId="2" borderId="20" xfId="0" applyNumberFormat="1" applyFont="1" applyFill="1" applyBorder="1" applyAlignment="1" applyProtection="1">
      <alignment horizontal="left" vertical="center" wrapText="1"/>
    </xf>
    <xf numFmtId="4" fontId="6" fillId="2" borderId="20" xfId="0" applyNumberFormat="1" applyFont="1" applyFill="1" applyBorder="1" applyAlignment="1">
      <alignment horizontal="right"/>
    </xf>
    <xf numFmtId="0" fontId="3" fillId="2" borderId="21" xfId="0" applyNumberFormat="1" applyFont="1" applyFill="1" applyBorder="1" applyAlignment="1" applyProtection="1">
      <alignment horizontal="left" vertical="center" wrapText="1"/>
    </xf>
    <xf numFmtId="0" fontId="6" fillId="2" borderId="22" xfId="0" applyNumberFormat="1" applyFont="1" applyFill="1" applyBorder="1" applyAlignment="1" applyProtection="1">
      <alignment horizontal="left" vertical="center" wrapText="1"/>
    </xf>
    <xf numFmtId="0" fontId="6" fillId="2" borderId="23" xfId="0" applyNumberFormat="1" applyFont="1" applyFill="1" applyBorder="1" applyAlignment="1" applyProtection="1">
      <alignment horizontal="left" vertical="center" wrapText="1"/>
    </xf>
    <xf numFmtId="0" fontId="3" fillId="2" borderId="23" xfId="0" applyNumberFormat="1" applyFont="1" applyFill="1" applyBorder="1" applyAlignment="1" applyProtection="1">
      <alignment horizontal="left" vertical="center" wrapText="1"/>
    </xf>
    <xf numFmtId="4" fontId="3" fillId="2" borderId="23" xfId="0" applyNumberFormat="1" applyFont="1" applyFill="1" applyBorder="1" applyAlignment="1">
      <alignment horizontal="right"/>
    </xf>
    <xf numFmtId="0" fontId="6" fillId="2" borderId="3" xfId="0" applyFont="1" applyFill="1" applyBorder="1" applyAlignment="1">
      <alignment horizontal="left" vertical="center"/>
    </xf>
    <xf numFmtId="0" fontId="12" fillId="17" borderId="4" xfId="0" applyNumberFormat="1" applyFont="1" applyFill="1" applyBorder="1" applyAlignment="1" applyProtection="1">
      <alignment horizontal="left" vertical="center" wrapText="1"/>
    </xf>
    <xf numFmtId="4" fontId="12" fillId="17" borderId="4" xfId="0" applyNumberFormat="1" applyFont="1" applyFill="1" applyBorder="1" applyAlignment="1">
      <alignment horizontal="right"/>
    </xf>
    <xf numFmtId="4" fontId="39" fillId="17" borderId="3" xfId="0" applyNumberFormat="1" applyFont="1" applyFill="1" applyBorder="1"/>
    <xf numFmtId="0" fontId="40" fillId="0" borderId="0" xfId="0" applyNumberFormat="1" applyFont="1" applyFill="1" applyBorder="1" applyAlignment="1" applyProtection="1">
      <alignment horizontal="center" vertical="center" wrapText="1"/>
    </xf>
    <xf numFmtId="49" fontId="1" fillId="10" borderId="3" xfId="0" applyNumberFormat="1" applyFont="1" applyFill="1" applyBorder="1"/>
    <xf numFmtId="0" fontId="8" fillId="0" borderId="1" xfId="0" quotePrefix="1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8" fillId="13" borderId="1" xfId="0" applyNumberFormat="1" applyFont="1" applyFill="1" applyBorder="1" applyAlignment="1" applyProtection="1">
      <alignment horizontal="left" vertical="center" wrapText="1"/>
    </xf>
    <xf numFmtId="0" fontId="7" fillId="13" borderId="2" xfId="0" applyNumberFormat="1" applyFont="1" applyFill="1" applyBorder="1" applyAlignment="1" applyProtection="1">
      <alignment vertical="center" wrapText="1"/>
    </xf>
    <xf numFmtId="0" fontId="7" fillId="13" borderId="2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/>
    </xf>
    <xf numFmtId="0" fontId="8" fillId="0" borderId="1" xfId="0" quotePrefix="1" applyFont="1" applyFill="1" applyBorder="1" applyAlignment="1">
      <alignment horizontal="left" vertical="center"/>
    </xf>
    <xf numFmtId="0" fontId="6" fillId="13" borderId="1" xfId="0" applyNumberFormat="1" applyFont="1" applyFill="1" applyBorder="1" applyAlignment="1" applyProtection="1">
      <alignment horizontal="left" vertical="center" wrapText="1"/>
    </xf>
    <xf numFmtId="0" fontId="6" fillId="13" borderId="2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8" fillId="13" borderId="1" xfId="0" quotePrefix="1" applyNumberFormat="1" applyFont="1" applyFill="1" applyBorder="1" applyAlignment="1" applyProtection="1">
      <alignment horizontal="left" vertical="center" wrapText="1"/>
    </xf>
    <xf numFmtId="0" fontId="8" fillId="0" borderId="1" xfId="0" quotePrefix="1" applyFont="1" applyBorder="1" applyAlignment="1">
      <alignment horizontal="left" vertical="center"/>
    </xf>
    <xf numFmtId="0" fontId="8" fillId="2" borderId="1" xfId="0" quotePrefix="1" applyNumberFormat="1" applyFont="1" applyFill="1" applyBorder="1" applyAlignment="1" applyProtection="1">
      <alignment horizontal="left" vertical="center" wrapText="1"/>
    </xf>
    <xf numFmtId="0" fontId="7" fillId="2" borderId="2" xfId="0" applyNumberFormat="1" applyFont="1" applyFill="1" applyBorder="1" applyAlignment="1" applyProtection="1">
      <alignment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4" fontId="19" fillId="0" borderId="0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4" fontId="5" fillId="0" borderId="0" xfId="0" applyNumberFormat="1" applyFont="1" applyFill="1" applyBorder="1" applyAlignment="1" applyProtection="1">
      <alignment horizontal="center" vertical="center" wrapText="1"/>
    </xf>
    <xf numFmtId="4" fontId="28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10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0" fillId="5" borderId="13" xfId="0" applyFill="1" applyBorder="1" applyAlignment="1">
      <alignment vertical="center" wrapText="1"/>
    </xf>
    <xf numFmtId="0" fontId="0" fillId="5" borderId="14" xfId="0" applyFill="1" applyBorder="1" applyAlignment="1">
      <alignment vertical="center" wrapText="1"/>
    </xf>
    <xf numFmtId="0" fontId="6" fillId="2" borderId="2" xfId="0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6" fillId="5" borderId="2" xfId="0" applyFont="1" applyFill="1" applyBorder="1" applyAlignment="1">
      <alignment horizontal="right" vertical="center"/>
    </xf>
    <xf numFmtId="0" fontId="0" fillId="5" borderId="4" xfId="0" applyFill="1" applyBorder="1" applyAlignment="1">
      <alignment horizontal="right" vertical="center"/>
    </xf>
    <xf numFmtId="0" fontId="38" fillId="5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6" fillId="8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24" fillId="5" borderId="2" xfId="0" applyFont="1" applyFill="1" applyBorder="1" applyAlignment="1">
      <alignment horizontal="left" vertical="center" wrapText="1"/>
    </xf>
    <xf numFmtId="0" fontId="24" fillId="5" borderId="4" xfId="0" applyFont="1" applyFill="1" applyBorder="1" applyAlignment="1">
      <alignment horizontal="left" vertical="center" wrapText="1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26" fillId="7" borderId="2" xfId="0" applyFont="1" applyFill="1" applyBorder="1" applyAlignment="1">
      <alignment horizontal="left" vertical="center" wrapText="1"/>
    </xf>
    <xf numFmtId="0" fontId="26" fillId="7" borderId="4" xfId="0" applyFont="1" applyFill="1" applyBorder="1" applyAlignment="1">
      <alignment horizontal="left" vertical="center" wrapText="1"/>
    </xf>
    <xf numFmtId="0" fontId="6" fillId="8" borderId="1" xfId="0" applyNumberFormat="1" applyFont="1" applyFill="1" applyBorder="1" applyAlignment="1" applyProtection="1">
      <alignment horizontal="left" vertical="center" wrapText="1"/>
    </xf>
    <xf numFmtId="0" fontId="26" fillId="8" borderId="2" xfId="0" applyFont="1" applyFill="1" applyBorder="1" applyAlignment="1">
      <alignment horizontal="left" vertical="center" wrapText="1"/>
    </xf>
    <xf numFmtId="0" fontId="26" fillId="8" borderId="4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6" fillId="10" borderId="1" xfId="0" applyNumberFormat="1" applyFont="1" applyFill="1" applyBorder="1" applyAlignment="1" applyProtection="1">
      <alignment horizontal="center" vertical="center" wrapText="1"/>
    </xf>
    <xf numFmtId="0" fontId="24" fillId="10" borderId="2" xfId="0" applyFont="1" applyFill="1" applyBorder="1" applyAlignment="1">
      <alignment horizontal="center" vertical="center" wrapText="1"/>
    </xf>
    <xf numFmtId="0" fontId="24" fillId="10" borderId="4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2" fillId="11" borderId="1" xfId="0" applyNumberFormat="1" applyFont="1" applyFill="1" applyBorder="1" applyAlignment="1" applyProtection="1">
      <alignment horizontal="left" vertical="center" wrapText="1"/>
    </xf>
    <xf numFmtId="0" fontId="12" fillId="11" borderId="2" xfId="0" applyNumberFormat="1" applyFont="1" applyFill="1" applyBorder="1" applyAlignment="1" applyProtection="1">
      <alignment horizontal="left" vertical="center" wrapText="1"/>
    </xf>
    <xf numFmtId="0" fontId="12" fillId="11" borderId="4" xfId="0" applyNumberFormat="1" applyFont="1" applyFill="1" applyBorder="1" applyAlignment="1" applyProtection="1">
      <alignment horizontal="left" vertical="center" wrapText="1"/>
    </xf>
    <xf numFmtId="2" fontId="6" fillId="2" borderId="18" xfId="0" applyNumberFormat="1" applyFont="1" applyFill="1" applyBorder="1" applyAlignment="1" applyProtection="1">
      <alignment horizontal="left" vertical="center" wrapText="1"/>
    </xf>
    <xf numFmtId="0" fontId="24" fillId="0" borderId="19" xfId="0" applyFont="1" applyBorder="1" applyAlignment="1">
      <alignment horizontal="left" vertical="center" wrapText="1"/>
    </xf>
    <xf numFmtId="0" fontId="24" fillId="0" borderId="20" xfId="0" applyFont="1" applyBorder="1" applyAlignment="1">
      <alignment horizontal="left" vertical="center" wrapText="1"/>
    </xf>
    <xf numFmtId="0" fontId="6" fillId="9" borderId="1" xfId="0" applyNumberFormat="1" applyFont="1" applyFill="1" applyBorder="1" applyAlignment="1" applyProtection="1">
      <alignment horizontal="left" vertical="center" wrapText="1"/>
    </xf>
    <xf numFmtId="0" fontId="24" fillId="9" borderId="2" xfId="0" applyFont="1" applyFill="1" applyBorder="1" applyAlignment="1">
      <alignment horizontal="left" vertical="center" wrapText="1"/>
    </xf>
    <xf numFmtId="0" fontId="24" fillId="9" borderId="4" xfId="0" applyFont="1" applyFill="1" applyBorder="1" applyAlignment="1">
      <alignment horizontal="left" vertical="center" wrapText="1"/>
    </xf>
    <xf numFmtId="2" fontId="12" fillId="17" borderId="1" xfId="0" applyNumberFormat="1" applyFont="1" applyFill="1" applyBorder="1" applyAlignment="1" applyProtection="1">
      <alignment horizontal="left" vertical="center" wrapText="1"/>
    </xf>
    <xf numFmtId="0" fontId="39" fillId="17" borderId="2" xfId="0" applyFont="1" applyFill="1" applyBorder="1" applyAlignment="1">
      <alignment horizontal="left" vertical="center" wrapText="1"/>
    </xf>
    <xf numFmtId="0" fontId="39" fillId="17" borderId="4" xfId="0" applyFont="1" applyFill="1" applyBorder="1" applyAlignment="1">
      <alignment horizontal="left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6" borderId="1" xfId="0" applyNumberFormat="1" applyFont="1" applyFill="1" applyBorder="1" applyAlignment="1" applyProtection="1">
      <alignment horizontal="left" vertical="center" wrapText="1"/>
    </xf>
    <xf numFmtId="0" fontId="6" fillId="6" borderId="2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8" borderId="2" xfId="0" applyNumberFormat="1" applyFont="1" applyFill="1" applyBorder="1" applyAlignment="1" applyProtection="1">
      <alignment horizontal="left" vertical="center" wrapText="1"/>
    </xf>
    <xf numFmtId="0" fontId="6" fillId="8" borderId="4" xfId="0" applyNumberFormat="1" applyFont="1" applyFill="1" applyBorder="1" applyAlignment="1" applyProtection="1">
      <alignment horizontal="left" vertical="center" wrapText="1"/>
    </xf>
    <xf numFmtId="0" fontId="24" fillId="8" borderId="2" xfId="0" applyFont="1" applyFill="1" applyBorder="1" applyAlignment="1">
      <alignment horizontal="left" vertical="center" wrapText="1"/>
    </xf>
    <xf numFmtId="0" fontId="24" fillId="8" borderId="4" xfId="0" applyFont="1" applyFill="1" applyBorder="1" applyAlignment="1">
      <alignment horizontal="left" vertical="center" wrapText="1"/>
    </xf>
    <xf numFmtId="0" fontId="24" fillId="7" borderId="2" xfId="0" applyFont="1" applyFill="1" applyBorder="1" applyAlignment="1">
      <alignment horizontal="left" vertical="center" wrapText="1"/>
    </xf>
    <xf numFmtId="0" fontId="24" fillId="7" borderId="4" xfId="0" applyFont="1" applyFill="1" applyBorder="1" applyAlignment="1">
      <alignment horizontal="left" vertical="center" wrapText="1"/>
    </xf>
    <xf numFmtId="0" fontId="26" fillId="9" borderId="2" xfId="0" applyFont="1" applyFill="1" applyBorder="1" applyAlignment="1">
      <alignment horizontal="left" vertical="center" wrapText="1"/>
    </xf>
    <xf numFmtId="0" fontId="26" fillId="9" borderId="4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6" fillId="7" borderId="2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Alignment="1">
      <alignment wrapText="1"/>
    </xf>
    <xf numFmtId="0" fontId="0" fillId="0" borderId="0" xfId="0" applyAlignment="1">
      <alignment wrapText="1"/>
    </xf>
    <xf numFmtId="4" fontId="1" fillId="10" borderId="10" xfId="0" applyNumberFormat="1" applyFont="1" applyFill="1" applyBorder="1" applyAlignment="1">
      <alignment horizontal="center" vertical="top" wrapText="1"/>
    </xf>
    <xf numFmtId="0" fontId="1" fillId="10" borderId="11" xfId="0" applyFont="1" applyFill="1" applyBorder="1" applyAlignment="1">
      <alignment horizontal="center" vertical="top" wrapText="1"/>
    </xf>
    <xf numFmtId="0" fontId="0" fillId="10" borderId="16" xfId="0" applyFill="1" applyBorder="1" applyAlignment="1">
      <alignment horizontal="center" wrapText="1"/>
    </xf>
    <xf numFmtId="0" fontId="0" fillId="10" borderId="17" xfId="0" applyFill="1" applyBorder="1" applyAlignment="1">
      <alignment horizontal="center" wrapText="1"/>
    </xf>
    <xf numFmtId="0" fontId="0" fillId="13" borderId="16" xfId="0" applyFill="1" applyBorder="1" applyAlignment="1">
      <alignment horizontal="center"/>
    </xf>
    <xf numFmtId="0" fontId="0" fillId="13" borderId="17" xfId="0" applyFill="1" applyBorder="1" applyAlignment="1">
      <alignment horizontal="center"/>
    </xf>
    <xf numFmtId="0" fontId="0" fillId="12" borderId="16" xfId="0" applyFill="1" applyBorder="1" applyAlignment="1">
      <alignment horizontal="center" wrapText="1"/>
    </xf>
    <xf numFmtId="0" fontId="0" fillId="12" borderId="17" xfId="0" applyFill="1" applyBorder="1" applyAlignment="1">
      <alignment horizontal="center" wrapText="1"/>
    </xf>
    <xf numFmtId="0" fontId="0" fillId="13" borderId="1" xfId="0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4" fontId="31" fillId="2" borderId="1" xfId="0" applyNumberFormat="1" applyFont="1" applyFill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opLeftCell="A19" workbookViewId="0">
      <selection activeCell="R19" sqref="R19"/>
    </sheetView>
  </sheetViews>
  <sheetFormatPr defaultRowHeight="15" x14ac:dyDescent="0.25"/>
  <cols>
    <col min="5" max="6" width="25.28515625" customWidth="1"/>
    <col min="7" max="8" width="18.7109375" style="33" customWidth="1"/>
    <col min="9" max="10" width="12.7109375" style="33" customWidth="1"/>
  </cols>
  <sheetData>
    <row r="1" spans="1:10" ht="42" customHeight="1" x14ac:dyDescent="0.25">
      <c r="A1" s="298" t="s">
        <v>254</v>
      </c>
      <c r="B1" s="298"/>
      <c r="C1" s="298"/>
      <c r="D1" s="298"/>
      <c r="E1" s="298"/>
      <c r="F1" s="298"/>
      <c r="G1" s="298"/>
      <c r="H1" s="298"/>
      <c r="I1"/>
      <c r="J1"/>
    </row>
    <row r="2" spans="1:10" ht="18" customHeight="1" x14ac:dyDescent="0.25">
      <c r="A2" s="1"/>
      <c r="B2" s="1"/>
      <c r="C2" s="1"/>
      <c r="D2" s="1"/>
      <c r="E2" s="1"/>
      <c r="F2" s="9"/>
      <c r="G2" s="34"/>
      <c r="H2" s="64"/>
      <c r="I2" s="34"/>
      <c r="J2" s="34"/>
    </row>
    <row r="3" spans="1:10" ht="15.75" x14ac:dyDescent="0.25">
      <c r="A3" s="296" t="s">
        <v>22</v>
      </c>
      <c r="B3" s="296"/>
      <c r="C3" s="296"/>
      <c r="D3" s="296"/>
      <c r="E3" s="296"/>
      <c r="F3" s="296"/>
      <c r="G3" s="296"/>
      <c r="H3" s="296"/>
      <c r="I3"/>
      <c r="J3"/>
    </row>
    <row r="4" spans="1:10" ht="18" x14ac:dyDescent="0.25">
      <c r="A4" s="1"/>
      <c r="B4" s="1"/>
      <c r="C4" s="1"/>
      <c r="D4" s="1"/>
      <c r="E4" s="1"/>
      <c r="F4" s="9"/>
      <c r="G4" s="34"/>
      <c r="H4" s="34"/>
      <c r="I4" s="34"/>
      <c r="J4" s="34"/>
    </row>
    <row r="5" spans="1:10" ht="18" customHeight="1" x14ac:dyDescent="0.25">
      <c r="A5" s="296" t="s">
        <v>26</v>
      </c>
      <c r="B5" s="297"/>
      <c r="C5" s="297"/>
      <c r="D5" s="297"/>
      <c r="E5" s="297"/>
      <c r="F5" s="297"/>
      <c r="G5" s="297"/>
      <c r="H5" s="297"/>
      <c r="I5"/>
      <c r="J5"/>
    </row>
    <row r="6" spans="1:10" ht="18" customHeight="1" x14ac:dyDescent="0.25">
      <c r="A6" s="31"/>
      <c r="B6" s="32"/>
      <c r="C6" s="32"/>
      <c r="D6" s="32"/>
      <c r="E6" s="32"/>
      <c r="F6" s="55"/>
      <c r="G6" s="32"/>
      <c r="H6" s="32"/>
      <c r="I6" s="114"/>
      <c r="J6" s="114"/>
    </row>
    <row r="7" spans="1:10" ht="25.5" x14ac:dyDescent="0.25">
      <c r="A7" s="10"/>
      <c r="B7" s="11"/>
      <c r="C7" s="11"/>
      <c r="D7" s="12"/>
      <c r="E7" s="13"/>
      <c r="F7" s="38" t="s">
        <v>278</v>
      </c>
      <c r="G7" s="38" t="s">
        <v>279</v>
      </c>
      <c r="H7" s="38" t="s">
        <v>280</v>
      </c>
      <c r="I7" s="38" t="s">
        <v>232</v>
      </c>
      <c r="J7" s="38" t="s">
        <v>232</v>
      </c>
    </row>
    <row r="8" spans="1:10" x14ac:dyDescent="0.25">
      <c r="A8" s="10"/>
      <c r="B8" s="11"/>
      <c r="C8" s="11"/>
      <c r="D8" s="12"/>
      <c r="E8" s="13"/>
      <c r="F8" s="163" t="s">
        <v>235</v>
      </c>
      <c r="G8" s="163" t="s">
        <v>236</v>
      </c>
      <c r="H8" s="163" t="s">
        <v>237</v>
      </c>
      <c r="I8" s="164" t="s">
        <v>234</v>
      </c>
      <c r="J8" s="164" t="s">
        <v>233</v>
      </c>
    </row>
    <row r="9" spans="1:10" x14ac:dyDescent="0.25">
      <c r="A9" s="299" t="s">
        <v>0</v>
      </c>
      <c r="B9" s="300"/>
      <c r="C9" s="300"/>
      <c r="D9" s="300"/>
      <c r="E9" s="301"/>
      <c r="F9" s="203">
        <f t="shared" ref="F9" si="0">F10+F11</f>
        <v>3223951.41</v>
      </c>
      <c r="G9" s="203">
        <f>' Račun prihoda i rashoda'!E12</f>
        <v>3701694</v>
      </c>
      <c r="H9" s="203">
        <f t="shared" ref="H9" si="1">H10+H11</f>
        <v>3531868.41</v>
      </c>
      <c r="I9" s="160">
        <f>H9/F9*100</f>
        <v>109.55091937939598</v>
      </c>
      <c r="J9" s="160">
        <f>H9/G9*100</f>
        <v>95.412219648625737</v>
      </c>
    </row>
    <row r="10" spans="1:10" x14ac:dyDescent="0.25">
      <c r="A10" s="302" t="s">
        <v>135</v>
      </c>
      <c r="B10" s="295"/>
      <c r="C10" s="295"/>
      <c r="D10" s="295"/>
      <c r="E10" s="303"/>
      <c r="F10" s="39">
        <v>3223951.41</v>
      </c>
      <c r="G10" s="39">
        <f>' Račun prihoda i rashoda'!E12</f>
        <v>3701694</v>
      </c>
      <c r="H10" s="39">
        <f>' Račun prihoda i rashoda'!F12</f>
        <v>3531868.41</v>
      </c>
      <c r="I10" s="152">
        <f>H10/F10*100</f>
        <v>109.55091937939598</v>
      </c>
      <c r="J10" s="152">
        <f>H10/G10*100</f>
        <v>95.412219648625737</v>
      </c>
    </row>
    <row r="11" spans="1:10" x14ac:dyDescent="0.25">
      <c r="A11" s="304" t="s">
        <v>136</v>
      </c>
      <c r="B11" s="303"/>
      <c r="C11" s="303"/>
      <c r="D11" s="303"/>
      <c r="E11" s="303"/>
      <c r="F11" s="39">
        <v>0</v>
      </c>
      <c r="G11" s="39">
        <v>0</v>
      </c>
      <c r="H11" s="39">
        <v>0</v>
      </c>
      <c r="I11" s="152">
        <v>0</v>
      </c>
      <c r="J11" s="152">
        <v>0</v>
      </c>
    </row>
    <row r="12" spans="1:10" x14ac:dyDescent="0.25">
      <c r="A12" s="14" t="s">
        <v>2</v>
      </c>
      <c r="B12" s="204"/>
      <c r="C12" s="204"/>
      <c r="D12" s="204"/>
      <c r="E12" s="204"/>
      <c r="F12" s="203">
        <f t="shared" ref="F12" si="2">F13+F14</f>
        <v>3233995.74</v>
      </c>
      <c r="G12" s="203">
        <f t="shared" ref="G12:H12" si="3">G13+G14</f>
        <v>3792901</v>
      </c>
      <c r="H12" s="203">
        <f t="shared" si="3"/>
        <v>3812832.76</v>
      </c>
      <c r="I12" s="160">
        <f>H12/F12*100</f>
        <v>117.89850904379978</v>
      </c>
      <c r="J12" s="160">
        <f>H12/G12*100</f>
        <v>100.52550172018726</v>
      </c>
    </row>
    <row r="13" spans="1:10" x14ac:dyDescent="0.25">
      <c r="A13" s="294" t="s">
        <v>137</v>
      </c>
      <c r="B13" s="295"/>
      <c r="C13" s="295"/>
      <c r="D13" s="295"/>
      <c r="E13" s="295"/>
      <c r="F13" s="39">
        <v>3188327.47</v>
      </c>
      <c r="G13" s="39">
        <f>' Račun prihoda i rashoda'!E44</f>
        <v>3743066</v>
      </c>
      <c r="H13" s="39">
        <f>' Račun prihoda i rashoda'!F44</f>
        <v>3768288.94</v>
      </c>
      <c r="I13" s="152">
        <f>H13/F13*100</f>
        <v>118.19014751329793</v>
      </c>
      <c r="J13" s="152">
        <f>H13/G13*100</f>
        <v>100.6738577412207</v>
      </c>
    </row>
    <row r="14" spans="1:10" x14ac:dyDescent="0.25">
      <c r="A14" s="309" t="s">
        <v>138</v>
      </c>
      <c r="B14" s="303"/>
      <c r="C14" s="303"/>
      <c r="D14" s="303"/>
      <c r="E14" s="303"/>
      <c r="F14" s="40">
        <v>45668.27</v>
      </c>
      <c r="G14" s="40">
        <f>' Račun prihoda i rashoda'!E95</f>
        <v>49835</v>
      </c>
      <c r="H14" s="40">
        <f>' Račun prihoda i rashoda'!F95</f>
        <v>44543.819999999992</v>
      </c>
      <c r="I14" s="153">
        <f>H14/F14*100</f>
        <v>97.53778717696116</v>
      </c>
      <c r="J14" s="153">
        <v>0</v>
      </c>
    </row>
    <row r="15" spans="1:10" x14ac:dyDescent="0.25">
      <c r="A15" s="308" t="s">
        <v>3</v>
      </c>
      <c r="B15" s="300"/>
      <c r="C15" s="300"/>
      <c r="D15" s="300"/>
      <c r="E15" s="300"/>
      <c r="F15" s="203">
        <f t="shared" ref="F15" si="4">F9-F12</f>
        <v>-10044.330000000075</v>
      </c>
      <c r="G15" s="203">
        <f t="shared" ref="G15" si="5">G9-G12</f>
        <v>-91207</v>
      </c>
      <c r="H15" s="205">
        <f>H9-H12</f>
        <v>-280964.34999999963</v>
      </c>
      <c r="I15" s="160">
        <f>H15/F15*100</f>
        <v>2797.2433203608157</v>
      </c>
      <c r="J15" s="160">
        <f>H15/G15*100</f>
        <v>308.05130088699292</v>
      </c>
    </row>
    <row r="16" spans="1:10" ht="18" x14ac:dyDescent="0.25">
      <c r="A16" s="1"/>
      <c r="B16" s="3"/>
      <c r="C16" s="3"/>
      <c r="D16" s="3"/>
      <c r="E16" s="3"/>
      <c r="F16" s="8"/>
      <c r="G16" s="41"/>
      <c r="H16" s="42"/>
      <c r="I16" s="41"/>
      <c r="J16" s="41"/>
    </row>
    <row r="17" spans="1:10" ht="18" customHeight="1" x14ac:dyDescent="0.25">
      <c r="A17" s="296" t="s">
        <v>27</v>
      </c>
      <c r="B17" s="297"/>
      <c r="C17" s="297"/>
      <c r="D17" s="297"/>
      <c r="E17" s="297"/>
      <c r="F17" s="297"/>
      <c r="G17" s="297"/>
      <c r="H17" s="297"/>
      <c r="I17"/>
      <c r="J17"/>
    </row>
    <row r="18" spans="1:10" ht="18" x14ac:dyDescent="0.25">
      <c r="A18" s="9"/>
      <c r="B18" s="8"/>
      <c r="C18" s="8"/>
      <c r="D18" s="8"/>
      <c r="E18" s="8"/>
      <c r="F18" s="8"/>
      <c r="G18" s="41"/>
      <c r="H18" s="42"/>
      <c r="I18" s="41"/>
      <c r="J18" s="41"/>
    </row>
    <row r="19" spans="1:10" ht="25.5" x14ac:dyDescent="0.25">
      <c r="A19" s="10"/>
      <c r="B19" s="11"/>
      <c r="C19" s="11"/>
      <c r="D19" s="12"/>
      <c r="E19" s="13"/>
      <c r="F19" s="63" t="s">
        <v>278</v>
      </c>
      <c r="G19" s="38" t="s">
        <v>279</v>
      </c>
      <c r="H19" s="38" t="s">
        <v>280</v>
      </c>
      <c r="I19" s="38" t="s">
        <v>232</v>
      </c>
      <c r="J19" s="38" t="s">
        <v>232</v>
      </c>
    </row>
    <row r="20" spans="1:10" ht="15.75" customHeight="1" x14ac:dyDescent="0.25">
      <c r="A20" s="302" t="s">
        <v>139</v>
      </c>
      <c r="B20" s="307"/>
      <c r="C20" s="307"/>
      <c r="D20" s="307"/>
      <c r="E20" s="307"/>
      <c r="F20" s="58"/>
      <c r="G20" s="40"/>
      <c r="H20" s="40"/>
      <c r="I20" s="40"/>
      <c r="J20" s="40"/>
    </row>
    <row r="21" spans="1:10" x14ac:dyDescent="0.25">
      <c r="A21" s="302" t="s">
        <v>140</v>
      </c>
      <c r="B21" s="295"/>
      <c r="C21" s="295"/>
      <c r="D21" s="295"/>
      <c r="E21" s="295"/>
      <c r="F21" s="59"/>
      <c r="G21" s="40"/>
      <c r="H21" s="40"/>
      <c r="I21" s="40"/>
      <c r="J21" s="40"/>
    </row>
    <row r="22" spans="1:10" x14ac:dyDescent="0.25">
      <c r="A22" s="310" t="s">
        <v>5</v>
      </c>
      <c r="B22" s="311"/>
      <c r="C22" s="311"/>
      <c r="D22" s="311"/>
      <c r="E22" s="311"/>
      <c r="F22" s="59"/>
      <c r="G22" s="40"/>
      <c r="H22" s="40"/>
      <c r="I22" s="40"/>
      <c r="J22" s="40"/>
    </row>
    <row r="23" spans="1:10" ht="15" customHeight="1" x14ac:dyDescent="0.25">
      <c r="A23" s="308" t="s">
        <v>143</v>
      </c>
      <c r="B23" s="300"/>
      <c r="C23" s="300"/>
      <c r="D23" s="300"/>
      <c r="E23" s="300"/>
      <c r="F23" s="206"/>
      <c r="G23" s="203">
        <v>0</v>
      </c>
      <c r="H23" s="203">
        <v>0</v>
      </c>
      <c r="I23" s="203">
        <v>0</v>
      </c>
      <c r="J23" s="203">
        <v>0</v>
      </c>
    </row>
    <row r="24" spans="1:10" ht="18" x14ac:dyDescent="0.25">
      <c r="A24" s="7"/>
      <c r="B24" s="8"/>
      <c r="C24" s="8"/>
      <c r="D24" s="8"/>
      <c r="E24" s="8"/>
      <c r="F24" s="8"/>
      <c r="G24" s="41"/>
      <c r="H24" s="42"/>
      <c r="I24" s="41"/>
      <c r="J24" s="41"/>
    </row>
    <row r="25" spans="1:10" ht="18" customHeight="1" x14ac:dyDescent="0.25">
      <c r="A25" s="296" t="s">
        <v>141</v>
      </c>
      <c r="B25" s="297"/>
      <c r="C25" s="297"/>
      <c r="D25" s="297"/>
      <c r="E25" s="297"/>
      <c r="F25" s="297"/>
      <c r="G25" s="297"/>
      <c r="H25" s="297"/>
      <c r="I25"/>
      <c r="J25"/>
    </row>
    <row r="26" spans="1:10" ht="18" customHeight="1" x14ac:dyDescent="0.25">
      <c r="A26" s="48"/>
      <c r="B26" s="49"/>
      <c r="C26" s="49"/>
      <c r="D26" s="49"/>
      <c r="E26" s="49"/>
      <c r="F26" s="55"/>
      <c r="G26" s="49"/>
      <c r="H26" s="49"/>
      <c r="I26" s="114"/>
      <c r="J26" s="114"/>
    </row>
    <row r="27" spans="1:10" ht="25.5" x14ac:dyDescent="0.25">
      <c r="A27" s="10"/>
      <c r="B27" s="11"/>
      <c r="C27" s="11"/>
      <c r="D27" s="12"/>
      <c r="E27" s="13"/>
      <c r="F27" s="38" t="s">
        <v>278</v>
      </c>
      <c r="G27" s="38" t="s">
        <v>279</v>
      </c>
      <c r="H27" s="38" t="s">
        <v>280</v>
      </c>
      <c r="I27" s="38" t="s">
        <v>232</v>
      </c>
      <c r="J27" s="38" t="s">
        <v>232</v>
      </c>
    </row>
    <row r="28" spans="1:10" x14ac:dyDescent="0.25">
      <c r="A28" s="312" t="s">
        <v>145</v>
      </c>
      <c r="B28" s="313"/>
      <c r="C28" s="313"/>
      <c r="D28" s="313"/>
      <c r="E28" s="313"/>
      <c r="F28" s="43">
        <v>117855.05</v>
      </c>
      <c r="G28" s="43">
        <v>0</v>
      </c>
      <c r="H28" s="60"/>
      <c r="I28" s="154">
        <f>H28/F28*100</f>
        <v>0</v>
      </c>
      <c r="J28" s="155">
        <v>0</v>
      </c>
    </row>
    <row r="29" spans="1:10" ht="30" customHeight="1" x14ac:dyDescent="0.25">
      <c r="A29" s="305" t="s">
        <v>4</v>
      </c>
      <c r="B29" s="306"/>
      <c r="C29" s="306"/>
      <c r="D29" s="306"/>
      <c r="E29" s="306"/>
      <c r="F29" s="207">
        <v>117855.05</v>
      </c>
      <c r="G29" s="207">
        <v>91207</v>
      </c>
      <c r="H29" s="208">
        <v>24563.87</v>
      </c>
      <c r="I29" s="209">
        <f>H29/F29*100</f>
        <v>20.842441626387668</v>
      </c>
      <c r="J29" s="210">
        <f>H29/G29*100</f>
        <v>26.932000833269377</v>
      </c>
    </row>
    <row r="31" spans="1:10" ht="18" customHeight="1" x14ac:dyDescent="0.25">
      <c r="A31" s="296" t="s">
        <v>142</v>
      </c>
      <c r="B31" s="297"/>
      <c r="C31" s="297"/>
      <c r="D31" s="297"/>
      <c r="E31" s="297"/>
      <c r="F31" s="297"/>
      <c r="G31" s="297"/>
      <c r="H31" s="297"/>
      <c r="I31"/>
      <c r="J31"/>
    </row>
    <row r="32" spans="1:10" ht="18" customHeight="1" x14ac:dyDescent="0.25">
      <c r="A32" s="61"/>
      <c r="B32" s="62"/>
      <c r="C32" s="62"/>
      <c r="D32" s="62"/>
      <c r="E32" s="62"/>
      <c r="F32" s="62"/>
      <c r="G32" s="62"/>
      <c r="H32" s="62"/>
      <c r="I32" s="114"/>
      <c r="J32" s="114"/>
    </row>
    <row r="33" spans="1:10" ht="25.5" x14ac:dyDescent="0.25">
      <c r="A33" s="10"/>
      <c r="B33" s="11"/>
      <c r="C33" s="11"/>
      <c r="D33" s="12"/>
      <c r="E33" s="13"/>
      <c r="F33" s="38" t="s">
        <v>278</v>
      </c>
      <c r="G33" s="38" t="s">
        <v>279</v>
      </c>
      <c r="H33" s="38" t="s">
        <v>280</v>
      </c>
      <c r="I33" s="38" t="s">
        <v>232</v>
      </c>
      <c r="J33" s="38" t="s">
        <v>232</v>
      </c>
    </row>
    <row r="34" spans="1:10" x14ac:dyDescent="0.25">
      <c r="A34" s="312" t="s">
        <v>145</v>
      </c>
      <c r="B34" s="313"/>
      <c r="C34" s="313"/>
      <c r="D34" s="313"/>
      <c r="E34" s="313"/>
      <c r="F34" s="43"/>
      <c r="G34" s="43">
        <v>0</v>
      </c>
      <c r="H34" s="60">
        <v>0</v>
      </c>
      <c r="I34" s="154">
        <v>0</v>
      </c>
      <c r="J34" s="155">
        <v>0</v>
      </c>
    </row>
    <row r="35" spans="1:10" ht="30" customHeight="1" x14ac:dyDescent="0.25">
      <c r="A35" s="305" t="s">
        <v>4</v>
      </c>
      <c r="B35" s="306"/>
      <c r="C35" s="306"/>
      <c r="D35" s="306"/>
      <c r="E35" s="306"/>
      <c r="F35" s="207">
        <v>0</v>
      </c>
      <c r="G35" s="207">
        <v>0</v>
      </c>
      <c r="H35" s="208">
        <v>0</v>
      </c>
      <c r="I35" s="209">
        <v>0</v>
      </c>
      <c r="J35" s="210">
        <v>0</v>
      </c>
    </row>
  </sheetData>
  <mergeCells count="20">
    <mergeCell ref="A35:E35"/>
    <mergeCell ref="A20:E20"/>
    <mergeCell ref="A21:E21"/>
    <mergeCell ref="A23:E23"/>
    <mergeCell ref="A14:E14"/>
    <mergeCell ref="A15:E15"/>
    <mergeCell ref="A22:E22"/>
    <mergeCell ref="A25:H25"/>
    <mergeCell ref="A28:E28"/>
    <mergeCell ref="A29:E29"/>
    <mergeCell ref="A31:H31"/>
    <mergeCell ref="A34:E34"/>
    <mergeCell ref="A13:E13"/>
    <mergeCell ref="A5:H5"/>
    <mergeCell ref="A17:H17"/>
    <mergeCell ref="A1:H1"/>
    <mergeCell ref="A3:H3"/>
    <mergeCell ref="A9:E9"/>
    <mergeCell ref="A10:E10"/>
    <mergeCell ref="A11:E11"/>
  </mergeCells>
  <pageMargins left="0.7" right="0.7" top="0.75" bottom="0.75" header="0.3" footer="0.3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22"/>
  <sheetViews>
    <sheetView topLeftCell="A112" zoomScale="83" zoomScaleNormal="83" workbookViewId="0">
      <selection activeCell="J118" sqref="J118"/>
    </sheetView>
  </sheetViews>
  <sheetFormatPr defaultRowHeight="15" x14ac:dyDescent="0.25"/>
  <cols>
    <col min="1" max="1" width="8.5703125" customWidth="1"/>
    <col min="2" max="2" width="9" customWidth="1"/>
    <col min="3" max="3" width="61.42578125" customWidth="1"/>
    <col min="4" max="4" width="21.28515625" customWidth="1"/>
    <col min="5" max="6" width="21.42578125" customWidth="1"/>
    <col min="7" max="8" width="13.7109375" customWidth="1"/>
  </cols>
  <sheetData>
    <row r="1" spans="1:8" ht="42" customHeight="1" x14ac:dyDescent="0.25">
      <c r="A1" s="315" t="s">
        <v>313</v>
      </c>
      <c r="B1" s="316"/>
      <c r="C1" s="316"/>
      <c r="D1" s="316"/>
      <c r="E1" s="316"/>
      <c r="F1" s="317"/>
    </row>
    <row r="2" spans="1:8" ht="18" customHeight="1" x14ac:dyDescent="0.25">
      <c r="A2" s="1"/>
      <c r="B2" s="1"/>
      <c r="C2" s="1"/>
      <c r="D2" s="1"/>
      <c r="E2" s="1"/>
      <c r="F2" s="1"/>
      <c r="G2" s="9"/>
      <c r="H2" s="9"/>
    </row>
    <row r="3" spans="1:8" ht="15.75" x14ac:dyDescent="0.25">
      <c r="A3" s="296" t="s">
        <v>22</v>
      </c>
      <c r="B3" s="296"/>
      <c r="C3" s="296"/>
      <c r="D3" s="296"/>
      <c r="E3" s="296"/>
      <c r="F3" s="321"/>
    </row>
    <row r="4" spans="1:8" ht="18" x14ac:dyDescent="0.25">
      <c r="A4" s="1"/>
      <c r="B4" s="1"/>
      <c r="C4" s="1"/>
      <c r="D4" s="1"/>
      <c r="E4" s="1"/>
      <c r="F4" s="2"/>
      <c r="G4" s="9"/>
      <c r="H4" s="9"/>
    </row>
    <row r="5" spans="1:8" ht="18" customHeight="1" x14ac:dyDescent="0.25">
      <c r="A5" s="296" t="s">
        <v>255</v>
      </c>
      <c r="B5" s="297"/>
      <c r="C5" s="297"/>
      <c r="D5" s="297"/>
      <c r="E5" s="297"/>
      <c r="F5" s="297"/>
    </row>
    <row r="6" spans="1:8" ht="18" x14ac:dyDescent="0.25">
      <c r="A6" s="1"/>
      <c r="B6" s="1"/>
      <c r="C6" s="1"/>
      <c r="D6" s="1"/>
      <c r="E6" s="1"/>
      <c r="F6" s="2"/>
      <c r="G6" s="9"/>
      <c r="H6" s="9"/>
    </row>
    <row r="7" spans="1:8" ht="15.75" x14ac:dyDescent="0.25">
      <c r="A7" s="296" t="s">
        <v>1</v>
      </c>
      <c r="B7" s="320"/>
      <c r="C7" s="320"/>
      <c r="D7" s="320"/>
      <c r="E7" s="320"/>
      <c r="F7" s="320"/>
    </row>
    <row r="8" spans="1:8" ht="15.75" x14ac:dyDescent="0.25">
      <c r="A8" s="45"/>
      <c r="B8" s="46"/>
      <c r="C8" s="46"/>
      <c r="D8" s="46"/>
      <c r="E8" s="46"/>
      <c r="F8" s="46"/>
      <c r="G8" s="113"/>
      <c r="H8" s="113"/>
    </row>
    <row r="9" spans="1:8" ht="32.25" customHeight="1" x14ac:dyDescent="0.25">
      <c r="A9" s="74" t="s">
        <v>8</v>
      </c>
      <c r="B9" s="75" t="s">
        <v>9</v>
      </c>
      <c r="C9" s="75" t="s">
        <v>6</v>
      </c>
      <c r="D9" s="76" t="s">
        <v>278</v>
      </c>
      <c r="E9" s="74" t="s">
        <v>302</v>
      </c>
      <c r="F9" s="74" t="s">
        <v>280</v>
      </c>
      <c r="G9" s="74" t="s">
        <v>232</v>
      </c>
      <c r="H9" s="74" t="s">
        <v>232</v>
      </c>
    </row>
    <row r="10" spans="1:8" ht="13.5" customHeight="1" x14ac:dyDescent="0.25">
      <c r="A10" s="77"/>
      <c r="B10" s="77"/>
      <c r="C10" s="158">
        <v>1</v>
      </c>
      <c r="D10" s="158">
        <v>2</v>
      </c>
      <c r="E10" s="158">
        <v>3</v>
      </c>
      <c r="F10" s="158">
        <v>4</v>
      </c>
      <c r="G10" s="158" t="s">
        <v>230</v>
      </c>
      <c r="H10" s="158" t="s">
        <v>231</v>
      </c>
    </row>
    <row r="11" spans="1:8" ht="24.75" customHeight="1" x14ac:dyDescent="0.25">
      <c r="A11" s="78"/>
      <c r="B11" s="79"/>
      <c r="C11" s="80" t="s">
        <v>93</v>
      </c>
      <c r="D11" s="80">
        <v>3223951.41</v>
      </c>
      <c r="E11" s="80">
        <f>E12</f>
        <v>3701694</v>
      </c>
      <c r="F11" s="80">
        <f>F12</f>
        <v>3531868.41</v>
      </c>
      <c r="G11" s="115">
        <f>(F11/D11)*100</f>
        <v>109.55091937939598</v>
      </c>
      <c r="H11" s="115">
        <f>(F11/E11)*100</f>
        <v>95.412219648625737</v>
      </c>
    </row>
    <row r="12" spans="1:8" ht="25.5" customHeight="1" x14ac:dyDescent="0.25">
      <c r="A12" s="77">
        <v>6</v>
      </c>
      <c r="B12" s="77"/>
      <c r="C12" s="77" t="s">
        <v>10</v>
      </c>
      <c r="D12" s="81">
        <v>3223951.41</v>
      </c>
      <c r="E12" s="81">
        <f>E13+E23+E26+E29+E34</f>
        <v>3701694</v>
      </c>
      <c r="F12" s="81">
        <f>F13+F23+F26+F29+F34</f>
        <v>3531868.41</v>
      </c>
      <c r="G12" s="116">
        <f>(F12/D12)*100</f>
        <v>109.55091937939598</v>
      </c>
      <c r="H12" s="117">
        <f>(F12/E12)*100</f>
        <v>95.412219648625737</v>
      </c>
    </row>
    <row r="13" spans="1:8" x14ac:dyDescent="0.25">
      <c r="A13" s="82"/>
      <c r="B13" s="82">
        <v>63</v>
      </c>
      <c r="C13" s="83" t="s">
        <v>28</v>
      </c>
      <c r="D13" s="84">
        <v>2897034.91</v>
      </c>
      <c r="E13" s="84">
        <v>3348763</v>
      </c>
      <c r="F13" s="84">
        <f>F15+F16+F18+F20+F21</f>
        <v>3172993.23</v>
      </c>
      <c r="G13" s="118">
        <f>(F13/D13)*100</f>
        <v>109.52554348059272</v>
      </c>
      <c r="H13" s="118">
        <f>(F13/E13)*100</f>
        <v>94.751203056173281</v>
      </c>
    </row>
    <row r="14" spans="1:8" s="44" customFormat="1" ht="15.75" customHeight="1" x14ac:dyDescent="0.25">
      <c r="A14" s="92"/>
      <c r="B14" s="92">
        <v>636</v>
      </c>
      <c r="C14" s="92" t="s">
        <v>329</v>
      </c>
      <c r="D14" s="85">
        <v>2785936.09</v>
      </c>
      <c r="E14" s="85"/>
      <c r="F14" s="85">
        <v>3047363.49</v>
      </c>
      <c r="G14" s="87">
        <f t="shared" ref="G14:G20" si="0">(F14/D14)*100</f>
        <v>109.3838261738445</v>
      </c>
      <c r="H14" s="87">
        <v>0</v>
      </c>
    </row>
    <row r="15" spans="1:8" ht="28.5" x14ac:dyDescent="0.25">
      <c r="A15" s="72"/>
      <c r="B15" s="72">
        <v>6361</v>
      </c>
      <c r="C15" s="73" t="s">
        <v>222</v>
      </c>
      <c r="D15" s="87">
        <v>2775433.74</v>
      </c>
      <c r="E15" s="86"/>
      <c r="F15" s="88">
        <v>3041789.47</v>
      </c>
      <c r="G15" s="87">
        <f t="shared" si="0"/>
        <v>109.59690466254834</v>
      </c>
      <c r="H15" s="87">
        <v>0</v>
      </c>
    </row>
    <row r="16" spans="1:8" ht="28.5" x14ac:dyDescent="0.25">
      <c r="A16" s="72"/>
      <c r="B16" s="72">
        <v>6362</v>
      </c>
      <c r="C16" s="73" t="s">
        <v>242</v>
      </c>
      <c r="D16" s="87">
        <v>10502.35</v>
      </c>
      <c r="E16" s="86"/>
      <c r="F16" s="88">
        <v>5574.02</v>
      </c>
      <c r="G16" s="87">
        <f t="shared" si="0"/>
        <v>53.074026289354293</v>
      </c>
      <c r="H16" s="87">
        <v>0</v>
      </c>
    </row>
    <row r="17" spans="1:14" x14ac:dyDescent="0.25">
      <c r="A17" s="72"/>
      <c r="B17" s="272">
        <v>638</v>
      </c>
      <c r="C17" s="273" t="s">
        <v>324</v>
      </c>
      <c r="D17" s="85">
        <v>97817.2</v>
      </c>
      <c r="E17" s="85"/>
      <c r="F17" s="85">
        <v>113939.65</v>
      </c>
      <c r="G17" s="87">
        <f t="shared" si="0"/>
        <v>116.4822239851478</v>
      </c>
      <c r="H17" s="87">
        <v>0</v>
      </c>
    </row>
    <row r="18" spans="1:14" x14ac:dyDescent="0.25">
      <c r="A18" s="72"/>
      <c r="B18" s="72">
        <v>6381</v>
      </c>
      <c r="C18" s="72" t="s">
        <v>217</v>
      </c>
      <c r="D18" s="87">
        <v>97817.2</v>
      </c>
      <c r="E18" s="85"/>
      <c r="F18" s="87">
        <v>113939.65</v>
      </c>
      <c r="G18" s="87">
        <f t="shared" si="0"/>
        <v>116.4822239851478</v>
      </c>
      <c r="H18" s="87">
        <v>0</v>
      </c>
    </row>
    <row r="19" spans="1:14" x14ac:dyDescent="0.25">
      <c r="A19" s="72"/>
      <c r="B19" s="272">
        <v>639</v>
      </c>
      <c r="C19" s="272" t="s">
        <v>325</v>
      </c>
      <c r="D19" s="85">
        <v>13281.52</v>
      </c>
      <c r="E19" s="85"/>
      <c r="F19" s="85">
        <v>11690.09</v>
      </c>
      <c r="G19" s="87">
        <f t="shared" si="0"/>
        <v>88.017711828164252</v>
      </c>
      <c r="H19" s="87">
        <v>0</v>
      </c>
    </row>
    <row r="20" spans="1:14" ht="28.5" customHeight="1" x14ac:dyDescent="0.25">
      <c r="A20" s="72"/>
      <c r="B20" s="72">
        <v>6391</v>
      </c>
      <c r="C20" s="73" t="s">
        <v>225</v>
      </c>
      <c r="D20" s="87">
        <v>583.21</v>
      </c>
      <c r="E20" s="85"/>
      <c r="F20" s="87">
        <v>2855.71</v>
      </c>
      <c r="G20" s="87">
        <f t="shared" si="0"/>
        <v>489.65381252036144</v>
      </c>
      <c r="H20" s="87">
        <v>0</v>
      </c>
    </row>
    <row r="21" spans="1:14" ht="28.5" x14ac:dyDescent="0.25">
      <c r="A21" s="72"/>
      <c r="B21" s="72">
        <v>6392</v>
      </c>
      <c r="C21" s="73" t="s">
        <v>303</v>
      </c>
      <c r="D21" s="87">
        <v>0</v>
      </c>
      <c r="E21" s="86"/>
      <c r="F21" s="88">
        <v>8834.3799999999992</v>
      </c>
      <c r="G21" s="87">
        <v>0</v>
      </c>
      <c r="H21" s="87">
        <v>0</v>
      </c>
    </row>
    <row r="22" spans="1:14" ht="28.5" customHeight="1" x14ac:dyDescent="0.25">
      <c r="A22" s="72"/>
      <c r="B22" s="72">
        <v>6393</v>
      </c>
      <c r="C22" s="73" t="s">
        <v>223</v>
      </c>
      <c r="D22" s="87">
        <v>12698.41</v>
      </c>
      <c r="E22" s="85"/>
      <c r="F22" s="87">
        <v>0</v>
      </c>
      <c r="G22" s="87">
        <f t="shared" ref="G22" si="1">(F22/D22)*100</f>
        <v>0</v>
      </c>
      <c r="H22" s="87">
        <v>0</v>
      </c>
    </row>
    <row r="23" spans="1:14" x14ac:dyDescent="0.25">
      <c r="A23" s="89"/>
      <c r="B23" s="90">
        <v>64</v>
      </c>
      <c r="C23" s="89" t="s">
        <v>104</v>
      </c>
      <c r="D23" s="84">
        <v>81.97</v>
      </c>
      <c r="E23" s="84">
        <v>100</v>
      </c>
      <c r="F23" s="84">
        <f>F25</f>
        <v>35.35</v>
      </c>
      <c r="G23" s="118">
        <f t="shared" ref="G23:G37" si="2">(F23/D23)*100</f>
        <v>43.125533731853125</v>
      </c>
      <c r="H23" s="118">
        <f>(F23/E23)*100</f>
        <v>35.35</v>
      </c>
    </row>
    <row r="24" spans="1:14" s="44" customFormat="1" x14ac:dyDescent="0.25">
      <c r="A24" s="72"/>
      <c r="B24" s="272">
        <v>641</v>
      </c>
      <c r="C24" s="272" t="s">
        <v>326</v>
      </c>
      <c r="D24" s="85">
        <v>81.97</v>
      </c>
      <c r="E24" s="85"/>
      <c r="F24" s="85">
        <v>35.35</v>
      </c>
      <c r="G24" s="87"/>
      <c r="H24" s="87"/>
    </row>
    <row r="25" spans="1:14" x14ac:dyDescent="0.25">
      <c r="A25" s="72"/>
      <c r="B25" s="72">
        <v>6413</v>
      </c>
      <c r="C25" s="72" t="s">
        <v>224</v>
      </c>
      <c r="D25" s="87">
        <v>81.97</v>
      </c>
      <c r="E25" s="85"/>
      <c r="F25" s="87">
        <v>35.35</v>
      </c>
      <c r="G25" s="87">
        <f t="shared" si="2"/>
        <v>43.125533731853125</v>
      </c>
      <c r="H25" s="88">
        <v>0</v>
      </c>
    </row>
    <row r="26" spans="1:14" ht="28.5" x14ac:dyDescent="0.25">
      <c r="A26" s="89"/>
      <c r="B26" s="90">
        <v>65</v>
      </c>
      <c r="C26" s="91" t="s">
        <v>106</v>
      </c>
      <c r="D26" s="84">
        <v>24693.93</v>
      </c>
      <c r="E26" s="84">
        <v>13700</v>
      </c>
      <c r="F26" s="84">
        <f>F28</f>
        <v>13837.17</v>
      </c>
      <c r="G26" s="118">
        <f t="shared" si="2"/>
        <v>56.034701645303123</v>
      </c>
      <c r="H26" s="118">
        <f>(F26/E26)*100</f>
        <v>101.0012408759124</v>
      </c>
    </row>
    <row r="27" spans="1:14" s="44" customFormat="1" x14ac:dyDescent="0.25">
      <c r="A27" s="72"/>
      <c r="B27" s="272">
        <v>652</v>
      </c>
      <c r="C27" s="273" t="s">
        <v>327</v>
      </c>
      <c r="D27" s="85">
        <v>24693.93</v>
      </c>
      <c r="E27" s="85"/>
      <c r="F27" s="85">
        <v>13837.17</v>
      </c>
      <c r="G27" s="87"/>
      <c r="H27" s="87"/>
    </row>
    <row r="28" spans="1:14" x14ac:dyDescent="0.25">
      <c r="A28" s="72"/>
      <c r="B28" s="72">
        <v>6526</v>
      </c>
      <c r="C28" s="72" t="s">
        <v>218</v>
      </c>
      <c r="D28" s="87">
        <v>24693.93</v>
      </c>
      <c r="E28" s="85"/>
      <c r="F28" s="87">
        <v>13837.17</v>
      </c>
      <c r="G28" s="87">
        <f t="shared" si="2"/>
        <v>56.034701645303123</v>
      </c>
      <c r="H28" s="87">
        <v>0</v>
      </c>
    </row>
    <row r="29" spans="1:14" ht="28.5" x14ac:dyDescent="0.25">
      <c r="A29" s="89"/>
      <c r="B29" s="90">
        <v>66</v>
      </c>
      <c r="C29" s="91" t="s">
        <v>107</v>
      </c>
      <c r="D29" s="84">
        <v>21406.3</v>
      </c>
      <c r="E29" s="84">
        <v>27750</v>
      </c>
      <c r="F29" s="84">
        <f>F31+F33</f>
        <v>31649.37</v>
      </c>
      <c r="G29" s="118">
        <f t="shared" si="2"/>
        <v>147.85072618808482</v>
      </c>
      <c r="H29" s="118">
        <f>(F29/E29)*100</f>
        <v>114.05178378378378</v>
      </c>
    </row>
    <row r="30" spans="1:14" s="44" customFormat="1" ht="15.75" customHeight="1" x14ac:dyDescent="0.25">
      <c r="A30" s="72"/>
      <c r="B30" s="272">
        <v>661</v>
      </c>
      <c r="C30" s="273" t="s">
        <v>328</v>
      </c>
      <c r="D30" s="85">
        <v>18716.23</v>
      </c>
      <c r="E30" s="85"/>
      <c r="F30" s="85">
        <v>25894.37</v>
      </c>
      <c r="G30" s="87">
        <f t="shared" si="2"/>
        <v>138.35248872235488</v>
      </c>
      <c r="H30" s="87">
        <v>0</v>
      </c>
    </row>
    <row r="31" spans="1:14" x14ac:dyDescent="0.25">
      <c r="A31" s="72"/>
      <c r="B31" s="72">
        <v>6615</v>
      </c>
      <c r="C31" s="72" t="s">
        <v>219</v>
      </c>
      <c r="D31" s="87">
        <v>18716.23</v>
      </c>
      <c r="E31" s="86"/>
      <c r="F31" s="88">
        <v>25894.37</v>
      </c>
      <c r="G31" s="87">
        <f t="shared" si="2"/>
        <v>138.35248872235488</v>
      </c>
      <c r="H31" s="87">
        <v>0</v>
      </c>
      <c r="N31" s="57"/>
    </row>
    <row r="32" spans="1:14" x14ac:dyDescent="0.25">
      <c r="A32" s="72"/>
      <c r="B32" s="272">
        <v>663</v>
      </c>
      <c r="C32" s="272" t="s">
        <v>330</v>
      </c>
      <c r="D32" s="85">
        <v>2690.07</v>
      </c>
      <c r="E32" s="85"/>
      <c r="F32" s="85">
        <v>5755</v>
      </c>
      <c r="G32" s="87">
        <f t="shared" si="2"/>
        <v>213.93495336552579</v>
      </c>
      <c r="H32" s="87">
        <v>0</v>
      </c>
      <c r="N32" s="57"/>
    </row>
    <row r="33" spans="1:8" x14ac:dyDescent="0.25">
      <c r="A33" s="72"/>
      <c r="B33" s="72">
        <v>6631</v>
      </c>
      <c r="C33" s="72" t="s">
        <v>220</v>
      </c>
      <c r="D33" s="87">
        <v>2690.07</v>
      </c>
      <c r="E33" s="87"/>
      <c r="F33" s="87">
        <v>5755</v>
      </c>
      <c r="G33" s="87">
        <f t="shared" si="2"/>
        <v>213.93495336552579</v>
      </c>
      <c r="H33" s="87">
        <v>0</v>
      </c>
    </row>
    <row r="34" spans="1:8" ht="28.5" x14ac:dyDescent="0.25">
      <c r="A34" s="89"/>
      <c r="B34" s="90">
        <v>67</v>
      </c>
      <c r="C34" s="83" t="s">
        <v>29</v>
      </c>
      <c r="D34" s="84">
        <v>280734.3</v>
      </c>
      <c r="E34" s="84">
        <v>311381</v>
      </c>
      <c r="F34" s="84">
        <f>F36+F37</f>
        <v>313353.28999999998</v>
      </c>
      <c r="G34" s="118">
        <f t="shared" si="2"/>
        <v>111.61916801758815</v>
      </c>
      <c r="H34" s="118">
        <f>(F34/E34)*100</f>
        <v>100.63340088187782</v>
      </c>
    </row>
    <row r="35" spans="1:8" s="44" customFormat="1" ht="30" x14ac:dyDescent="0.25">
      <c r="A35" s="72"/>
      <c r="B35" s="272">
        <v>671</v>
      </c>
      <c r="C35" s="92" t="s">
        <v>331</v>
      </c>
      <c r="D35" s="85">
        <v>280734.3</v>
      </c>
      <c r="E35" s="85"/>
      <c r="F35" s="85">
        <v>313353.28999999998</v>
      </c>
      <c r="G35" s="88">
        <f t="shared" si="2"/>
        <v>111.61916801758815</v>
      </c>
      <c r="H35" s="88">
        <v>0</v>
      </c>
    </row>
    <row r="36" spans="1:8" ht="28.5" x14ac:dyDescent="0.25">
      <c r="A36" s="72"/>
      <c r="B36" s="72">
        <v>6711</v>
      </c>
      <c r="C36" s="93" t="s">
        <v>221</v>
      </c>
      <c r="D36" s="87">
        <v>253586.91</v>
      </c>
      <c r="E36" s="86"/>
      <c r="F36" s="88">
        <v>292728.28999999998</v>
      </c>
      <c r="G36" s="88">
        <f t="shared" si="2"/>
        <v>115.43509481621112</v>
      </c>
      <c r="H36" s="88">
        <v>0</v>
      </c>
    </row>
    <row r="37" spans="1:8" ht="27" customHeight="1" x14ac:dyDescent="0.25">
      <c r="A37" s="72"/>
      <c r="B37" s="72">
        <v>6712</v>
      </c>
      <c r="C37" s="93" t="s">
        <v>243</v>
      </c>
      <c r="D37" s="87">
        <v>27147.39</v>
      </c>
      <c r="E37" s="86"/>
      <c r="F37" s="88">
        <v>20625</v>
      </c>
      <c r="G37" s="88">
        <f t="shared" si="2"/>
        <v>75.974154421474765</v>
      </c>
      <c r="H37" s="88">
        <v>0</v>
      </c>
    </row>
    <row r="38" spans="1:8" x14ac:dyDescent="0.25">
      <c r="A38" s="150"/>
      <c r="B38" s="150"/>
      <c r="C38" s="150"/>
      <c r="D38" s="150"/>
      <c r="E38" s="150"/>
      <c r="F38" s="150"/>
      <c r="G38" s="150"/>
      <c r="H38" s="150"/>
    </row>
    <row r="39" spans="1:8" ht="15.75" customHeight="1" x14ac:dyDescent="0.25">
      <c r="A39" s="318" t="s">
        <v>12</v>
      </c>
      <c r="B39" s="319"/>
      <c r="C39" s="319"/>
      <c r="D39" s="319"/>
      <c r="E39" s="319"/>
      <c r="F39" s="319"/>
      <c r="G39" s="138"/>
      <c r="H39" s="138"/>
    </row>
    <row r="40" spans="1:8" x14ac:dyDescent="0.25">
      <c r="A40" s="120"/>
      <c r="B40" s="120"/>
      <c r="C40" s="120"/>
      <c r="D40" s="120"/>
      <c r="E40" s="120"/>
      <c r="F40" s="120"/>
      <c r="G40" s="120"/>
      <c r="H40" s="120"/>
    </row>
    <row r="41" spans="1:8" ht="32.25" customHeight="1" x14ac:dyDescent="0.25">
      <c r="A41" s="74" t="s">
        <v>8</v>
      </c>
      <c r="B41" s="75" t="s">
        <v>9</v>
      </c>
      <c r="C41" s="75" t="s">
        <v>13</v>
      </c>
      <c r="D41" s="76" t="s">
        <v>278</v>
      </c>
      <c r="E41" s="94" t="s">
        <v>302</v>
      </c>
      <c r="F41" s="74" t="s">
        <v>280</v>
      </c>
      <c r="G41" s="94" t="s">
        <v>232</v>
      </c>
      <c r="H41" s="94" t="s">
        <v>232</v>
      </c>
    </row>
    <row r="42" spans="1:8" ht="12.75" customHeight="1" x14ac:dyDescent="0.25">
      <c r="A42" s="77"/>
      <c r="B42" s="77"/>
      <c r="C42" s="157">
        <v>1</v>
      </c>
      <c r="D42" s="157">
        <v>2</v>
      </c>
      <c r="E42" s="157">
        <v>3</v>
      </c>
      <c r="F42" s="157">
        <v>4</v>
      </c>
      <c r="G42" s="158" t="s">
        <v>230</v>
      </c>
      <c r="H42" s="158" t="s">
        <v>231</v>
      </c>
    </row>
    <row r="43" spans="1:8" ht="24.75" customHeight="1" x14ac:dyDescent="0.25">
      <c r="A43" s="78"/>
      <c r="B43" s="79"/>
      <c r="C43" s="79" t="s">
        <v>93</v>
      </c>
      <c r="D43" s="80">
        <v>3233995.7419999996</v>
      </c>
      <c r="E43" s="80">
        <f>E44+E95</f>
        <v>3792901</v>
      </c>
      <c r="F43" s="80">
        <f>F44+F95</f>
        <v>3812832.76</v>
      </c>
      <c r="G43" s="115">
        <f>(F43/D43)*100</f>
        <v>117.89850897088783</v>
      </c>
      <c r="H43" s="115">
        <f>(F43/E43)*100</f>
        <v>100.52550172018726</v>
      </c>
    </row>
    <row r="44" spans="1:8" ht="25.5" customHeight="1" x14ac:dyDescent="0.25">
      <c r="A44" s="77">
        <v>3</v>
      </c>
      <c r="B44" s="77"/>
      <c r="C44" s="77" t="s">
        <v>14</v>
      </c>
      <c r="D44" s="81">
        <v>3188327.4699999997</v>
      </c>
      <c r="E44" s="81">
        <f>E45+E52+E85+E89+E92</f>
        <v>3743066</v>
      </c>
      <c r="F44" s="81">
        <f>F45+F52+F85+F89+F92</f>
        <v>3768288.94</v>
      </c>
      <c r="G44" s="117">
        <f>(F44/D44)*100</f>
        <v>118.19014751329794</v>
      </c>
      <c r="H44" s="117">
        <f>(F44/E44)*100</f>
        <v>100.6738577412207</v>
      </c>
    </row>
    <row r="45" spans="1:8" x14ac:dyDescent="0.25">
      <c r="A45" s="82"/>
      <c r="B45" s="83">
        <v>31</v>
      </c>
      <c r="C45" s="83" t="s">
        <v>15</v>
      </c>
      <c r="D45" s="95">
        <v>2789066.3699999996</v>
      </c>
      <c r="E45" s="95">
        <v>3259200</v>
      </c>
      <c r="F45" s="95">
        <f>F47+F49+F51</f>
        <v>3308284.71</v>
      </c>
      <c r="G45" s="119">
        <f>(F45/D45)*100</f>
        <v>118.61620596716027</v>
      </c>
      <c r="H45" s="119">
        <f>(F45/E45)*100</f>
        <v>101.50603553019147</v>
      </c>
    </row>
    <row r="46" spans="1:8" s="44" customFormat="1" x14ac:dyDescent="0.25">
      <c r="A46" s="92"/>
      <c r="B46" s="92">
        <v>311</v>
      </c>
      <c r="C46" s="92" t="s">
        <v>332</v>
      </c>
      <c r="D46" s="274">
        <v>2326837.0699999998</v>
      </c>
      <c r="E46" s="274"/>
      <c r="F46" s="274">
        <v>2758251.19</v>
      </c>
      <c r="G46" s="87">
        <f t="shared" ref="G46:G50" si="3">(F46/D46)*100</f>
        <v>118.54079624062376</v>
      </c>
      <c r="H46" s="88">
        <v>0</v>
      </c>
    </row>
    <row r="47" spans="1:8" x14ac:dyDescent="0.25">
      <c r="A47" s="72"/>
      <c r="B47" s="72">
        <v>3111</v>
      </c>
      <c r="C47" s="72" t="s">
        <v>55</v>
      </c>
      <c r="D47" s="87">
        <v>2326837.0699999998</v>
      </c>
      <c r="E47" s="86"/>
      <c r="F47" s="88">
        <v>2758251.19</v>
      </c>
      <c r="G47" s="87">
        <f t="shared" si="3"/>
        <v>118.54079624062376</v>
      </c>
      <c r="H47" s="88">
        <v>0</v>
      </c>
    </row>
    <row r="48" spans="1:8" x14ac:dyDescent="0.25">
      <c r="A48" s="72"/>
      <c r="B48" s="272">
        <v>312</v>
      </c>
      <c r="C48" s="272" t="s">
        <v>196</v>
      </c>
      <c r="D48" s="85">
        <v>94758.28</v>
      </c>
      <c r="E48" s="86"/>
      <c r="F48" s="86">
        <v>102828.2</v>
      </c>
      <c r="G48" s="87">
        <f t="shared" si="3"/>
        <v>108.51632173990495</v>
      </c>
      <c r="H48" s="88">
        <v>0</v>
      </c>
    </row>
    <row r="49" spans="1:8" x14ac:dyDescent="0.25">
      <c r="A49" s="72"/>
      <c r="B49" s="72">
        <v>3121</v>
      </c>
      <c r="C49" s="72" t="s">
        <v>196</v>
      </c>
      <c r="D49" s="87">
        <v>94758.28</v>
      </c>
      <c r="E49" s="86"/>
      <c r="F49" s="88">
        <v>102828.2</v>
      </c>
      <c r="G49" s="87">
        <f t="shared" si="3"/>
        <v>108.51632173990495</v>
      </c>
      <c r="H49" s="88">
        <v>0</v>
      </c>
    </row>
    <row r="50" spans="1:8" x14ac:dyDescent="0.25">
      <c r="A50" s="72"/>
      <c r="B50" s="272">
        <v>313</v>
      </c>
      <c r="C50" s="272" t="s">
        <v>333</v>
      </c>
      <c r="D50" s="85">
        <v>367471.02</v>
      </c>
      <c r="E50" s="85"/>
      <c r="F50" s="85">
        <v>447205.32</v>
      </c>
      <c r="G50" s="87">
        <f t="shared" si="3"/>
        <v>121.69811921495197</v>
      </c>
      <c r="H50" s="88">
        <v>0</v>
      </c>
    </row>
    <row r="51" spans="1:8" x14ac:dyDescent="0.25">
      <c r="A51" s="72"/>
      <c r="B51" s="96">
        <v>3132</v>
      </c>
      <c r="C51" s="96" t="s">
        <v>226</v>
      </c>
      <c r="D51" s="87">
        <v>367471.02</v>
      </c>
      <c r="E51" s="85"/>
      <c r="F51" s="87">
        <v>447205.32</v>
      </c>
      <c r="G51" s="87">
        <f t="shared" ref="G51" si="4">(F51/D51)*100</f>
        <v>121.69811921495197</v>
      </c>
      <c r="H51" s="88">
        <v>0</v>
      </c>
    </row>
    <row r="52" spans="1:8" x14ac:dyDescent="0.25">
      <c r="A52" s="89"/>
      <c r="B52" s="89">
        <v>32</v>
      </c>
      <c r="C52" s="89" t="s">
        <v>24</v>
      </c>
      <c r="D52" s="84">
        <v>388588.98</v>
      </c>
      <c r="E52" s="84">
        <v>473135</v>
      </c>
      <c r="F52" s="84">
        <v>449032.59</v>
      </c>
      <c r="G52" s="118">
        <f>(F52/D52)*100</f>
        <v>115.55463821953984</v>
      </c>
      <c r="H52" s="118">
        <f>(F52/E52)*100</f>
        <v>94.905807010684057</v>
      </c>
    </row>
    <row r="53" spans="1:8" s="44" customFormat="1" x14ac:dyDescent="0.25">
      <c r="A53" s="72"/>
      <c r="B53" s="272">
        <v>321</v>
      </c>
      <c r="C53" s="272" t="s">
        <v>334</v>
      </c>
      <c r="D53" s="85">
        <v>122942.19</v>
      </c>
      <c r="E53" s="85"/>
      <c r="F53" s="85">
        <v>145830.81</v>
      </c>
      <c r="G53" s="88">
        <f t="shared" ref="G53:G84" si="5">(F53/D53)*100</f>
        <v>118.61738431697044</v>
      </c>
      <c r="H53" s="88">
        <v>0</v>
      </c>
    </row>
    <row r="54" spans="1:8" x14ac:dyDescent="0.25">
      <c r="A54" s="72"/>
      <c r="B54" s="72">
        <v>3211</v>
      </c>
      <c r="C54" s="72" t="s">
        <v>171</v>
      </c>
      <c r="D54" s="87">
        <v>20106.68</v>
      </c>
      <c r="E54" s="88"/>
      <c r="F54" s="88">
        <v>24243.89</v>
      </c>
      <c r="G54" s="88">
        <f t="shared" si="5"/>
        <v>120.57629603693896</v>
      </c>
      <c r="H54" s="88">
        <v>0</v>
      </c>
    </row>
    <row r="55" spans="1:8" x14ac:dyDescent="0.25">
      <c r="A55" s="72"/>
      <c r="B55" s="96">
        <v>3212</v>
      </c>
      <c r="C55" s="96" t="s">
        <v>172</v>
      </c>
      <c r="D55" s="87">
        <v>81537.64</v>
      </c>
      <c r="E55" s="88"/>
      <c r="F55" s="88">
        <v>77987.37</v>
      </c>
      <c r="G55" s="88">
        <f t="shared" si="5"/>
        <v>95.645851412918006</v>
      </c>
      <c r="H55" s="88">
        <v>0</v>
      </c>
    </row>
    <row r="56" spans="1:8" x14ac:dyDescent="0.25">
      <c r="A56" s="72"/>
      <c r="B56" s="96">
        <v>3213</v>
      </c>
      <c r="C56" s="96" t="s">
        <v>173</v>
      </c>
      <c r="D56" s="87">
        <v>20039.98</v>
      </c>
      <c r="E56" s="88"/>
      <c r="F56" s="88">
        <v>42601</v>
      </c>
      <c r="G56" s="88">
        <f t="shared" si="5"/>
        <v>212.58005247510226</v>
      </c>
      <c r="H56" s="88">
        <v>0</v>
      </c>
    </row>
    <row r="57" spans="1:8" x14ac:dyDescent="0.25">
      <c r="A57" s="72"/>
      <c r="B57" s="72">
        <v>3214</v>
      </c>
      <c r="C57" s="72" t="s">
        <v>174</v>
      </c>
      <c r="D57" s="87">
        <v>1257.8900000000001</v>
      </c>
      <c r="E57" s="88"/>
      <c r="F57" s="88">
        <v>998.55</v>
      </c>
      <c r="G57" s="88">
        <f t="shared" si="5"/>
        <v>79.382934914817653</v>
      </c>
      <c r="H57" s="88">
        <v>0</v>
      </c>
    </row>
    <row r="58" spans="1:8" x14ac:dyDescent="0.25">
      <c r="A58" s="72"/>
      <c r="B58" s="272">
        <v>322</v>
      </c>
      <c r="C58" s="272" t="s">
        <v>335</v>
      </c>
      <c r="D58" s="85">
        <v>88265.05</v>
      </c>
      <c r="E58" s="88"/>
      <c r="F58" s="86">
        <v>103765.17</v>
      </c>
      <c r="G58" s="88">
        <f t="shared" si="5"/>
        <v>117.56088055238172</v>
      </c>
      <c r="H58" s="88">
        <v>0</v>
      </c>
    </row>
    <row r="59" spans="1:8" x14ac:dyDescent="0.25">
      <c r="A59" s="72"/>
      <c r="B59" s="72">
        <v>3221</v>
      </c>
      <c r="C59" s="72" t="s">
        <v>175</v>
      </c>
      <c r="D59" s="87">
        <v>25866.1</v>
      </c>
      <c r="E59" s="88"/>
      <c r="F59" s="88">
        <v>21750.1</v>
      </c>
      <c r="G59" s="88">
        <f t="shared" si="5"/>
        <v>84.087280262583079</v>
      </c>
      <c r="H59" s="88">
        <v>0</v>
      </c>
    </row>
    <row r="60" spans="1:8" x14ac:dyDescent="0.25">
      <c r="A60" s="72"/>
      <c r="B60" s="72">
        <v>3222</v>
      </c>
      <c r="C60" s="72" t="s">
        <v>195</v>
      </c>
      <c r="D60" s="87">
        <v>3430.26</v>
      </c>
      <c r="E60" s="88"/>
      <c r="F60" s="88">
        <v>6314.7</v>
      </c>
      <c r="G60" s="88">
        <f t="shared" si="5"/>
        <v>184.08808661734096</v>
      </c>
      <c r="H60" s="88">
        <v>0</v>
      </c>
    </row>
    <row r="61" spans="1:8" x14ac:dyDescent="0.25">
      <c r="A61" s="72"/>
      <c r="B61" s="72">
        <v>3223</v>
      </c>
      <c r="C61" s="72" t="s">
        <v>176</v>
      </c>
      <c r="D61" s="87">
        <v>53742.99</v>
      </c>
      <c r="E61" s="88"/>
      <c r="F61" s="88">
        <v>56223.46</v>
      </c>
      <c r="G61" s="88">
        <f t="shared" si="5"/>
        <v>104.61542984489698</v>
      </c>
      <c r="H61" s="88">
        <v>0</v>
      </c>
    </row>
    <row r="62" spans="1:8" x14ac:dyDescent="0.25">
      <c r="A62" s="72"/>
      <c r="B62" s="72">
        <v>3224</v>
      </c>
      <c r="C62" s="72" t="s">
        <v>193</v>
      </c>
      <c r="D62" s="87">
        <v>2961.85</v>
      </c>
      <c r="E62" s="88"/>
      <c r="F62" s="88">
        <v>16972.78</v>
      </c>
      <c r="G62" s="88">
        <f t="shared" si="5"/>
        <v>573.04657561996726</v>
      </c>
      <c r="H62" s="88">
        <v>0</v>
      </c>
    </row>
    <row r="63" spans="1:8" x14ac:dyDescent="0.25">
      <c r="A63" s="72"/>
      <c r="B63" s="72">
        <v>3225</v>
      </c>
      <c r="C63" s="72" t="s">
        <v>177</v>
      </c>
      <c r="D63" s="87">
        <v>1033.25</v>
      </c>
      <c r="E63" s="88"/>
      <c r="F63" s="88">
        <v>591.5</v>
      </c>
      <c r="G63" s="88">
        <f t="shared" si="5"/>
        <v>57.24655214130172</v>
      </c>
      <c r="H63" s="88">
        <v>0</v>
      </c>
    </row>
    <row r="64" spans="1:8" x14ac:dyDescent="0.25">
      <c r="A64" s="72"/>
      <c r="B64" s="96">
        <v>3227</v>
      </c>
      <c r="C64" s="96" t="s">
        <v>178</v>
      </c>
      <c r="D64" s="87">
        <v>1230.5999999999999</v>
      </c>
      <c r="E64" s="88"/>
      <c r="F64" s="88">
        <v>1912.63</v>
      </c>
      <c r="G64" s="88">
        <f t="shared" si="5"/>
        <v>155.42255810173901</v>
      </c>
      <c r="H64" s="88">
        <v>0</v>
      </c>
    </row>
    <row r="65" spans="1:8" x14ac:dyDescent="0.25">
      <c r="A65" s="72"/>
      <c r="B65" s="276">
        <v>323</v>
      </c>
      <c r="C65" s="276" t="s">
        <v>336</v>
      </c>
      <c r="D65" s="85">
        <v>77653.27</v>
      </c>
      <c r="E65" s="88"/>
      <c r="F65" s="86">
        <v>71528.39</v>
      </c>
      <c r="G65" s="88">
        <f t="shared" si="5"/>
        <v>92.112527907710771</v>
      </c>
      <c r="H65" s="88">
        <v>0</v>
      </c>
    </row>
    <row r="66" spans="1:8" x14ac:dyDescent="0.25">
      <c r="A66" s="72"/>
      <c r="B66" s="96">
        <v>3231</v>
      </c>
      <c r="C66" s="96" t="s">
        <v>179</v>
      </c>
      <c r="D66" s="87">
        <v>8802.2900000000009</v>
      </c>
      <c r="E66" s="88"/>
      <c r="F66" s="88">
        <v>9282.93</v>
      </c>
      <c r="G66" s="88">
        <f t="shared" si="5"/>
        <v>105.46039723753704</v>
      </c>
      <c r="H66" s="88">
        <v>0</v>
      </c>
    </row>
    <row r="67" spans="1:8" x14ac:dyDescent="0.25">
      <c r="A67" s="72"/>
      <c r="B67" s="96">
        <v>3232</v>
      </c>
      <c r="C67" s="96" t="s">
        <v>194</v>
      </c>
      <c r="D67" s="87">
        <v>32125.39</v>
      </c>
      <c r="E67" s="88"/>
      <c r="F67" s="88">
        <v>20993.51</v>
      </c>
      <c r="G67" s="88">
        <f t="shared" si="5"/>
        <v>65.34865413307044</v>
      </c>
      <c r="H67" s="88">
        <v>0</v>
      </c>
    </row>
    <row r="68" spans="1:8" x14ac:dyDescent="0.25">
      <c r="A68" s="72"/>
      <c r="B68" s="72">
        <v>3233</v>
      </c>
      <c r="C68" s="72" t="s">
        <v>180</v>
      </c>
      <c r="D68" s="87">
        <v>1612.39</v>
      </c>
      <c r="E68" s="88"/>
      <c r="F68" s="88">
        <v>1304.83</v>
      </c>
      <c r="G68" s="88">
        <f t="shared" si="5"/>
        <v>80.925210401949883</v>
      </c>
      <c r="H68" s="88">
        <v>0</v>
      </c>
    </row>
    <row r="69" spans="1:8" x14ac:dyDescent="0.25">
      <c r="A69" s="72"/>
      <c r="B69" s="72">
        <v>3234</v>
      </c>
      <c r="C69" s="72" t="s">
        <v>181</v>
      </c>
      <c r="D69" s="87">
        <v>5947.9</v>
      </c>
      <c r="E69" s="88"/>
      <c r="F69" s="88">
        <v>7466.02</v>
      </c>
      <c r="G69" s="88">
        <f t="shared" si="5"/>
        <v>125.52363018880615</v>
      </c>
      <c r="H69" s="88">
        <v>0</v>
      </c>
    </row>
    <row r="70" spans="1:8" x14ac:dyDescent="0.25">
      <c r="A70" s="72"/>
      <c r="B70" s="72">
        <v>3235</v>
      </c>
      <c r="C70" s="72" t="s">
        <v>182</v>
      </c>
      <c r="D70" s="87">
        <v>4342.55</v>
      </c>
      <c r="E70" s="88"/>
      <c r="F70" s="88">
        <v>6551.71</v>
      </c>
      <c r="G70" s="88">
        <f t="shared" si="5"/>
        <v>150.87241367399338</v>
      </c>
      <c r="H70" s="88">
        <v>0</v>
      </c>
    </row>
    <row r="71" spans="1:8" x14ac:dyDescent="0.25">
      <c r="A71" s="72"/>
      <c r="B71" s="72">
        <v>3236</v>
      </c>
      <c r="C71" s="72" t="s">
        <v>183</v>
      </c>
      <c r="D71" s="87">
        <v>3649.02</v>
      </c>
      <c r="E71" s="86"/>
      <c r="F71" s="88">
        <v>4929</v>
      </c>
      <c r="G71" s="88">
        <f t="shared" si="5"/>
        <v>135.07736323725274</v>
      </c>
      <c r="H71" s="88">
        <v>0</v>
      </c>
    </row>
    <row r="72" spans="1:8" x14ac:dyDescent="0.25">
      <c r="A72" s="72"/>
      <c r="B72" s="72">
        <v>3237</v>
      </c>
      <c r="C72" s="72" t="s">
        <v>184</v>
      </c>
      <c r="D72" s="87">
        <v>11188.32</v>
      </c>
      <c r="E72" s="88"/>
      <c r="F72" s="88">
        <v>13493.07</v>
      </c>
      <c r="G72" s="88">
        <f t="shared" si="5"/>
        <v>120.59960744776697</v>
      </c>
      <c r="H72" s="88">
        <v>0</v>
      </c>
    </row>
    <row r="73" spans="1:8" x14ac:dyDescent="0.25">
      <c r="A73" s="72"/>
      <c r="B73" s="72">
        <v>3238</v>
      </c>
      <c r="C73" s="72" t="s">
        <v>185</v>
      </c>
      <c r="D73" s="87">
        <v>5852.97</v>
      </c>
      <c r="E73" s="88"/>
      <c r="F73" s="88">
        <v>5063.63</v>
      </c>
      <c r="G73" s="88">
        <f t="shared" si="5"/>
        <v>86.513855358903257</v>
      </c>
      <c r="H73" s="88">
        <v>0</v>
      </c>
    </row>
    <row r="74" spans="1:8" x14ac:dyDescent="0.25">
      <c r="A74" s="72"/>
      <c r="B74" s="72">
        <v>3239</v>
      </c>
      <c r="C74" s="72" t="s">
        <v>186</v>
      </c>
      <c r="D74" s="87">
        <v>4132.4399999999996</v>
      </c>
      <c r="E74" s="88"/>
      <c r="F74" s="88">
        <v>2443.69</v>
      </c>
      <c r="G74" s="88">
        <f t="shared" si="5"/>
        <v>59.134312899884819</v>
      </c>
      <c r="H74" s="88">
        <v>0</v>
      </c>
    </row>
    <row r="75" spans="1:8" x14ac:dyDescent="0.25">
      <c r="A75" s="72"/>
      <c r="B75" s="272">
        <v>324</v>
      </c>
      <c r="C75" s="272" t="s">
        <v>337</v>
      </c>
      <c r="D75" s="85">
        <v>62767.17</v>
      </c>
      <c r="E75" s="88"/>
      <c r="F75" s="86">
        <v>102717.58</v>
      </c>
      <c r="G75" s="88">
        <f t="shared" si="5"/>
        <v>163.64857615852364</v>
      </c>
      <c r="H75" s="88">
        <v>0</v>
      </c>
    </row>
    <row r="76" spans="1:8" x14ac:dyDescent="0.25">
      <c r="A76" s="72"/>
      <c r="B76" s="72">
        <v>3241</v>
      </c>
      <c r="C76" s="72" t="s">
        <v>287</v>
      </c>
      <c r="D76" s="87">
        <v>62767.17</v>
      </c>
      <c r="E76" s="88"/>
      <c r="F76" s="88">
        <v>102717.58</v>
      </c>
      <c r="G76" s="88">
        <f t="shared" si="5"/>
        <v>163.64857615852364</v>
      </c>
      <c r="H76" s="88">
        <v>0</v>
      </c>
    </row>
    <row r="77" spans="1:8" x14ac:dyDescent="0.25">
      <c r="A77" s="72"/>
      <c r="B77" s="272">
        <v>329</v>
      </c>
      <c r="C77" s="272" t="s">
        <v>191</v>
      </c>
      <c r="D77" s="85">
        <v>36961.300000000003</v>
      </c>
      <c r="E77" s="87"/>
      <c r="F77" s="85">
        <v>25190.54</v>
      </c>
      <c r="G77" s="88">
        <f t="shared" si="5"/>
        <v>68.153825758293124</v>
      </c>
      <c r="H77" s="88">
        <v>0</v>
      </c>
    </row>
    <row r="78" spans="1:8" ht="28.5" x14ac:dyDescent="0.25">
      <c r="A78" s="72"/>
      <c r="B78" s="72">
        <v>3291</v>
      </c>
      <c r="C78" s="73" t="s">
        <v>228</v>
      </c>
      <c r="D78" s="87">
        <v>625.82000000000005</v>
      </c>
      <c r="E78" s="85"/>
      <c r="F78" s="87">
        <v>1024.55</v>
      </c>
      <c r="G78" s="88">
        <f t="shared" si="5"/>
        <v>163.71320827074877</v>
      </c>
      <c r="H78" s="88">
        <v>0</v>
      </c>
    </row>
    <row r="79" spans="1:8" x14ac:dyDescent="0.25">
      <c r="A79" s="72"/>
      <c r="B79" s="72">
        <v>3292</v>
      </c>
      <c r="C79" s="72" t="s">
        <v>187</v>
      </c>
      <c r="D79" s="87">
        <v>2615.42</v>
      </c>
      <c r="E79" s="88"/>
      <c r="F79" s="88">
        <v>2665.61</v>
      </c>
      <c r="G79" s="88">
        <f t="shared" si="5"/>
        <v>101.91900344877686</v>
      </c>
      <c r="H79" s="88">
        <v>0</v>
      </c>
    </row>
    <row r="80" spans="1:8" x14ac:dyDescent="0.25">
      <c r="A80" s="72"/>
      <c r="B80" s="72">
        <v>3293</v>
      </c>
      <c r="C80" s="72" t="s">
        <v>188</v>
      </c>
      <c r="D80" s="87">
        <v>0</v>
      </c>
      <c r="E80" s="88"/>
      <c r="F80" s="88">
        <v>0</v>
      </c>
      <c r="G80" s="88">
        <v>0</v>
      </c>
      <c r="H80" s="88">
        <v>0</v>
      </c>
    </row>
    <row r="81" spans="1:8" x14ac:dyDescent="0.25">
      <c r="A81" s="72"/>
      <c r="B81" s="72">
        <v>3294</v>
      </c>
      <c r="C81" s="72" t="s">
        <v>189</v>
      </c>
      <c r="D81" s="87">
        <v>141</v>
      </c>
      <c r="E81" s="88"/>
      <c r="F81" s="88">
        <v>85</v>
      </c>
      <c r="G81" s="88">
        <f t="shared" si="5"/>
        <v>60.283687943262407</v>
      </c>
      <c r="H81" s="88">
        <v>0</v>
      </c>
    </row>
    <row r="82" spans="1:8" x14ac:dyDescent="0.25">
      <c r="A82" s="72"/>
      <c r="B82" s="72">
        <v>3295</v>
      </c>
      <c r="C82" s="93" t="s">
        <v>190</v>
      </c>
      <c r="D82" s="87">
        <v>2940</v>
      </c>
      <c r="E82" s="88"/>
      <c r="F82" s="88">
        <v>2750.88</v>
      </c>
      <c r="G82" s="88">
        <f t="shared" si="5"/>
        <v>93.567346938775515</v>
      </c>
      <c r="H82" s="88">
        <v>0</v>
      </c>
    </row>
    <row r="83" spans="1:8" x14ac:dyDescent="0.25">
      <c r="A83" s="72"/>
      <c r="B83" s="72">
        <v>3296</v>
      </c>
      <c r="C83" s="93" t="s">
        <v>210</v>
      </c>
      <c r="D83" s="87">
        <v>1067.8399999999999</v>
      </c>
      <c r="E83" s="87"/>
      <c r="F83" s="87">
        <v>933.04</v>
      </c>
      <c r="G83" s="88">
        <f t="shared" si="5"/>
        <v>87.376385975427027</v>
      </c>
      <c r="H83" s="88">
        <v>0</v>
      </c>
    </row>
    <row r="84" spans="1:8" x14ac:dyDescent="0.25">
      <c r="A84" s="72"/>
      <c r="B84" s="72">
        <v>3299</v>
      </c>
      <c r="C84" s="93" t="s">
        <v>191</v>
      </c>
      <c r="D84" s="87">
        <v>29571.22</v>
      </c>
      <c r="E84" s="87"/>
      <c r="F84" s="87">
        <v>17731.560000000001</v>
      </c>
      <c r="G84" s="88">
        <f t="shared" si="5"/>
        <v>59.962220023387601</v>
      </c>
      <c r="H84" s="88">
        <v>0</v>
      </c>
    </row>
    <row r="85" spans="1:8" x14ac:dyDescent="0.25">
      <c r="A85" s="89"/>
      <c r="B85" s="89">
        <v>34</v>
      </c>
      <c r="C85" s="90" t="s">
        <v>111</v>
      </c>
      <c r="D85" s="84">
        <f t="shared" ref="D85" si="6">D87+D88</f>
        <v>2105.06</v>
      </c>
      <c r="E85" s="84">
        <v>2591</v>
      </c>
      <c r="F85" s="84">
        <f>F87+F88</f>
        <v>2503.4</v>
      </c>
      <c r="G85" s="118">
        <f>(F85/D85)*100</f>
        <v>118.92297606719049</v>
      </c>
      <c r="H85" s="118">
        <f>(F85/E85)*100</f>
        <v>96.619065997684288</v>
      </c>
    </row>
    <row r="86" spans="1:8" s="44" customFormat="1" x14ac:dyDescent="0.25">
      <c r="A86" s="72"/>
      <c r="B86" s="272">
        <v>343</v>
      </c>
      <c r="C86" s="272" t="s">
        <v>338</v>
      </c>
      <c r="D86" s="85">
        <v>2105.06</v>
      </c>
      <c r="E86" s="85"/>
      <c r="F86" s="85">
        <v>2503.4</v>
      </c>
      <c r="G86" s="87">
        <f>(F86/D86)*100</f>
        <v>118.92297606719049</v>
      </c>
      <c r="H86" s="88">
        <v>0</v>
      </c>
    </row>
    <row r="87" spans="1:8" x14ac:dyDescent="0.25">
      <c r="A87" s="72"/>
      <c r="B87" s="72">
        <v>3431</v>
      </c>
      <c r="C87" s="72" t="s">
        <v>192</v>
      </c>
      <c r="D87" s="87">
        <v>1495.97</v>
      </c>
      <c r="E87" s="86"/>
      <c r="F87" s="88">
        <v>1649.78</v>
      </c>
      <c r="G87" s="88">
        <v>0</v>
      </c>
      <c r="H87" s="88">
        <v>0</v>
      </c>
    </row>
    <row r="88" spans="1:8" x14ac:dyDescent="0.25">
      <c r="A88" s="72"/>
      <c r="B88" s="72">
        <v>3433</v>
      </c>
      <c r="C88" s="72" t="s">
        <v>211</v>
      </c>
      <c r="D88" s="87">
        <v>609.09</v>
      </c>
      <c r="E88" s="85"/>
      <c r="F88" s="87">
        <v>853.62</v>
      </c>
      <c r="G88" s="87">
        <v>0</v>
      </c>
      <c r="H88" s="88">
        <v>0</v>
      </c>
    </row>
    <row r="89" spans="1:8" ht="28.5" x14ac:dyDescent="0.25">
      <c r="A89" s="89"/>
      <c r="B89" s="89">
        <v>37</v>
      </c>
      <c r="C89" s="91" t="s">
        <v>112</v>
      </c>
      <c r="D89" s="84">
        <v>6793.43</v>
      </c>
      <c r="E89" s="84">
        <v>6200</v>
      </c>
      <c r="F89" s="84">
        <f>F91</f>
        <v>6536.72</v>
      </c>
      <c r="G89" s="118">
        <f>(F89/D89)*100</f>
        <v>96.221201955418692</v>
      </c>
      <c r="H89" s="118">
        <f>(F89/E89)*100</f>
        <v>105.43096774193548</v>
      </c>
    </row>
    <row r="90" spans="1:8" s="44" customFormat="1" x14ac:dyDescent="0.25">
      <c r="A90" s="72"/>
      <c r="B90" s="272">
        <v>372</v>
      </c>
      <c r="C90" s="273" t="s">
        <v>342</v>
      </c>
      <c r="D90" s="85">
        <f>D91</f>
        <v>6793.43</v>
      </c>
      <c r="E90" s="85"/>
      <c r="F90" s="85">
        <f>F91</f>
        <v>6536.72</v>
      </c>
      <c r="G90" s="88">
        <v>0</v>
      </c>
      <c r="H90" s="87">
        <v>0</v>
      </c>
    </row>
    <row r="91" spans="1:8" x14ac:dyDescent="0.25">
      <c r="A91" s="72"/>
      <c r="B91" s="72">
        <v>3722</v>
      </c>
      <c r="C91" s="72" t="s">
        <v>227</v>
      </c>
      <c r="D91" s="87">
        <v>6793.43</v>
      </c>
      <c r="E91" s="85"/>
      <c r="F91" s="87">
        <v>6536.72</v>
      </c>
      <c r="G91" s="88">
        <v>0</v>
      </c>
      <c r="H91" s="87">
        <v>0</v>
      </c>
    </row>
    <row r="92" spans="1:8" ht="15.75" customHeight="1" x14ac:dyDescent="0.25">
      <c r="A92" s="89"/>
      <c r="B92" s="89">
        <v>38</v>
      </c>
      <c r="C92" s="97" t="s">
        <v>339</v>
      </c>
      <c r="D92" s="84">
        <v>1773.63</v>
      </c>
      <c r="E92" s="84">
        <v>1940</v>
      </c>
      <c r="F92" s="84">
        <f>F94</f>
        <v>1931.52</v>
      </c>
      <c r="G92" s="118">
        <f>(F92/D92)*100</f>
        <v>108.90208217046396</v>
      </c>
      <c r="H92" s="118">
        <f>(F92/E92)*100</f>
        <v>99.562886597938132</v>
      </c>
    </row>
    <row r="93" spans="1:8" s="44" customFormat="1" x14ac:dyDescent="0.25">
      <c r="A93" s="72"/>
      <c r="B93" s="272">
        <v>381</v>
      </c>
      <c r="C93" s="273" t="s">
        <v>220</v>
      </c>
      <c r="D93" s="85">
        <v>1773.63</v>
      </c>
      <c r="E93" s="85"/>
      <c r="F93" s="85">
        <v>1931.52</v>
      </c>
      <c r="G93" s="88">
        <f>(F93/D93)*100</f>
        <v>108.90208217046396</v>
      </c>
      <c r="H93" s="87">
        <v>0</v>
      </c>
    </row>
    <row r="94" spans="1:8" x14ac:dyDescent="0.25">
      <c r="A94" s="72"/>
      <c r="B94" s="72">
        <v>3812</v>
      </c>
      <c r="C94" s="93" t="s">
        <v>132</v>
      </c>
      <c r="D94" s="87">
        <v>1773.63</v>
      </c>
      <c r="E94" s="87"/>
      <c r="F94" s="87">
        <v>1931.52</v>
      </c>
      <c r="G94" s="88">
        <f>(F94/D94)*100</f>
        <v>108.90208217046396</v>
      </c>
      <c r="H94" s="88">
        <v>0</v>
      </c>
    </row>
    <row r="95" spans="1:8" x14ac:dyDescent="0.25">
      <c r="A95" s="98">
        <v>4</v>
      </c>
      <c r="B95" s="99"/>
      <c r="C95" s="100" t="s">
        <v>16</v>
      </c>
      <c r="D95" s="81">
        <f>D96+D105</f>
        <v>45668.270000000004</v>
      </c>
      <c r="E95" s="81">
        <f>E96+E105</f>
        <v>49835</v>
      </c>
      <c r="F95" s="81">
        <f>F96+F105</f>
        <v>44543.819999999992</v>
      </c>
      <c r="G95" s="117">
        <f>(F95/D95)*100</f>
        <v>97.537787176961132</v>
      </c>
      <c r="H95" s="117">
        <f>(F95/E95)*100</f>
        <v>89.38260258854217</v>
      </c>
    </row>
    <row r="96" spans="1:8" x14ac:dyDescent="0.25">
      <c r="A96" s="83"/>
      <c r="B96" s="83">
        <v>42</v>
      </c>
      <c r="C96" s="101" t="s">
        <v>17</v>
      </c>
      <c r="D96" s="84">
        <f t="shared" ref="D96" si="7">D97+D103</f>
        <v>42418.270000000004</v>
      </c>
      <c r="E96" s="84">
        <v>49835</v>
      </c>
      <c r="F96" s="84">
        <f>F97+F103</f>
        <v>44543.819999999992</v>
      </c>
      <c r="G96" s="118">
        <f>(F96/D96)*100</f>
        <v>105.01093043162766</v>
      </c>
      <c r="H96" s="118">
        <f>(F96/E96)*100</f>
        <v>89.38260258854217</v>
      </c>
    </row>
    <row r="97" spans="1:10" s="44" customFormat="1" x14ac:dyDescent="0.25">
      <c r="A97" s="93"/>
      <c r="B97" s="92">
        <v>422</v>
      </c>
      <c r="C97" s="277" t="s">
        <v>340</v>
      </c>
      <c r="D97" s="85">
        <v>33023.5</v>
      </c>
      <c r="E97" s="85"/>
      <c r="F97" s="85">
        <v>35528.089999999997</v>
      </c>
      <c r="G97" s="87">
        <f t="shared" ref="G97:G104" si="8">(F97/D97)*100</f>
        <v>107.58426575014761</v>
      </c>
      <c r="H97" s="87">
        <v>0</v>
      </c>
    </row>
    <row r="98" spans="1:10" x14ac:dyDescent="0.25">
      <c r="A98" s="93"/>
      <c r="B98" s="93">
        <v>4221</v>
      </c>
      <c r="C98" s="112" t="s">
        <v>201</v>
      </c>
      <c r="D98" s="87">
        <v>13433.68</v>
      </c>
      <c r="E98" s="85"/>
      <c r="F98" s="87">
        <v>4742.74</v>
      </c>
      <c r="G98" s="87">
        <f t="shared" si="8"/>
        <v>35.30484573102828</v>
      </c>
      <c r="H98" s="87">
        <v>0</v>
      </c>
    </row>
    <row r="99" spans="1:10" x14ac:dyDescent="0.25">
      <c r="A99" s="93"/>
      <c r="B99" s="93">
        <v>4222</v>
      </c>
      <c r="C99" s="112" t="s">
        <v>213</v>
      </c>
      <c r="D99" s="87">
        <v>509.2</v>
      </c>
      <c r="E99" s="85"/>
      <c r="F99" s="87">
        <v>1018.3</v>
      </c>
      <c r="G99" s="87">
        <f t="shared" si="8"/>
        <v>199.98036135113904</v>
      </c>
      <c r="H99" s="87">
        <v>0</v>
      </c>
    </row>
    <row r="100" spans="1:10" x14ac:dyDescent="0.25">
      <c r="A100" s="93"/>
      <c r="B100" s="93">
        <v>4223</v>
      </c>
      <c r="C100" s="112" t="s">
        <v>202</v>
      </c>
      <c r="D100" s="87">
        <v>7497.88</v>
      </c>
      <c r="E100" s="85"/>
      <c r="F100" s="87">
        <v>0</v>
      </c>
      <c r="G100" s="87">
        <f t="shared" si="8"/>
        <v>0</v>
      </c>
      <c r="H100" s="87">
        <v>0</v>
      </c>
    </row>
    <row r="101" spans="1:10" x14ac:dyDescent="0.25">
      <c r="A101" s="93"/>
      <c r="B101" s="93">
        <v>4226</v>
      </c>
      <c r="C101" s="72" t="s">
        <v>203</v>
      </c>
      <c r="D101" s="87">
        <v>2915.23</v>
      </c>
      <c r="E101" s="86"/>
      <c r="F101" s="88">
        <v>0</v>
      </c>
      <c r="G101" s="87">
        <f t="shared" si="8"/>
        <v>0</v>
      </c>
      <c r="H101" s="87">
        <v>0</v>
      </c>
    </row>
    <row r="102" spans="1:10" x14ac:dyDescent="0.25">
      <c r="A102" s="93"/>
      <c r="B102" s="93">
        <v>4227</v>
      </c>
      <c r="C102" s="72" t="s">
        <v>229</v>
      </c>
      <c r="D102" s="87">
        <v>8667.51</v>
      </c>
      <c r="E102" s="86"/>
      <c r="F102" s="88">
        <v>29767.05</v>
      </c>
      <c r="G102" s="87">
        <f t="shared" si="8"/>
        <v>343.43254291024755</v>
      </c>
      <c r="H102" s="87">
        <v>0</v>
      </c>
    </row>
    <row r="103" spans="1:10" x14ac:dyDescent="0.25">
      <c r="A103" s="93"/>
      <c r="B103" s="92">
        <v>424</v>
      </c>
      <c r="C103" s="272" t="s">
        <v>341</v>
      </c>
      <c r="D103" s="85">
        <v>9394.77</v>
      </c>
      <c r="E103" s="85"/>
      <c r="F103" s="85">
        <v>9015.73</v>
      </c>
      <c r="G103" s="87">
        <f t="shared" si="8"/>
        <v>95.965414799936553</v>
      </c>
      <c r="H103" s="87">
        <v>0</v>
      </c>
    </row>
    <row r="104" spans="1:10" x14ac:dyDescent="0.25">
      <c r="A104" s="93"/>
      <c r="B104" s="93">
        <v>4241</v>
      </c>
      <c r="C104" s="112" t="s">
        <v>215</v>
      </c>
      <c r="D104" s="87">
        <v>9394.77</v>
      </c>
      <c r="E104" s="85"/>
      <c r="F104" s="87">
        <v>9015.73</v>
      </c>
      <c r="G104" s="87">
        <f t="shared" si="8"/>
        <v>95.965414799936553</v>
      </c>
      <c r="H104" s="87">
        <v>0</v>
      </c>
    </row>
    <row r="105" spans="1:10" ht="13.5" customHeight="1" x14ac:dyDescent="0.25">
      <c r="A105" s="83"/>
      <c r="B105" s="83">
        <v>45</v>
      </c>
      <c r="C105" s="101" t="s">
        <v>247</v>
      </c>
      <c r="D105" s="186">
        <v>3250</v>
      </c>
      <c r="E105" s="187">
        <v>0</v>
      </c>
      <c r="F105" s="188">
        <v>0</v>
      </c>
      <c r="G105" s="118">
        <v>0</v>
      </c>
      <c r="H105" s="186">
        <v>0</v>
      </c>
    </row>
    <row r="106" spans="1:10" s="44" customFormat="1" ht="13.5" customHeight="1" x14ac:dyDescent="0.25">
      <c r="A106" s="93"/>
      <c r="B106" s="92">
        <v>451</v>
      </c>
      <c r="C106" s="277" t="s">
        <v>247</v>
      </c>
      <c r="D106" s="86">
        <v>3250</v>
      </c>
      <c r="E106" s="86">
        <v>0</v>
      </c>
      <c r="F106" s="275">
        <v>0</v>
      </c>
      <c r="G106" s="87">
        <v>0</v>
      </c>
      <c r="H106" s="88">
        <v>0</v>
      </c>
    </row>
    <row r="107" spans="1:10" x14ac:dyDescent="0.25">
      <c r="A107" s="147"/>
      <c r="B107" s="147">
        <v>4511</v>
      </c>
      <c r="C107" s="112" t="s">
        <v>247</v>
      </c>
      <c r="D107" s="170">
        <v>3250</v>
      </c>
      <c r="E107" s="147">
        <v>0</v>
      </c>
      <c r="F107" s="185">
        <v>0</v>
      </c>
      <c r="G107" s="87">
        <v>0</v>
      </c>
      <c r="H107" s="88">
        <v>0</v>
      </c>
    </row>
    <row r="108" spans="1:10" x14ac:dyDescent="0.25">
      <c r="A108" s="195"/>
      <c r="B108" s="195"/>
      <c r="C108" s="194"/>
      <c r="D108" s="196"/>
      <c r="E108" s="195"/>
      <c r="F108" s="197"/>
      <c r="G108" s="198"/>
      <c r="H108" s="198"/>
    </row>
    <row r="109" spans="1:10" x14ac:dyDescent="0.25">
      <c r="A109" s="195"/>
      <c r="B109" s="195"/>
      <c r="C109" s="199" t="s">
        <v>256</v>
      </c>
      <c r="D109" s="196"/>
      <c r="E109" s="195"/>
      <c r="F109" s="197"/>
      <c r="G109" s="198"/>
      <c r="H109" s="198"/>
    </row>
    <row r="110" spans="1:10" x14ac:dyDescent="0.25">
      <c r="A110" s="195"/>
      <c r="B110" s="195"/>
      <c r="C110" s="194"/>
      <c r="D110" s="196"/>
      <c r="E110" s="195"/>
      <c r="F110" s="197"/>
      <c r="G110" s="198"/>
      <c r="H110" s="198"/>
      <c r="J110" s="57"/>
    </row>
    <row r="111" spans="1:10" ht="15" customHeight="1" x14ac:dyDescent="0.25">
      <c r="A111" s="314" t="s">
        <v>119</v>
      </c>
      <c r="B111" s="314"/>
      <c r="C111" s="314"/>
      <c r="D111" s="314"/>
      <c r="E111" s="314"/>
      <c r="F111" s="314"/>
      <c r="G111" s="138"/>
      <c r="H111" s="138"/>
    </row>
    <row r="112" spans="1:10" x14ac:dyDescent="0.25">
      <c r="A112" s="120"/>
      <c r="B112" s="151"/>
      <c r="C112" s="151"/>
      <c r="D112" s="151"/>
      <c r="E112" s="151"/>
      <c r="F112" s="151"/>
      <c r="G112" s="151"/>
      <c r="H112" s="151"/>
    </row>
    <row r="113" spans="1:8" ht="32.25" customHeight="1" x14ac:dyDescent="0.25">
      <c r="A113" s="120"/>
      <c r="B113" s="151"/>
      <c r="C113" s="151"/>
      <c r="D113" s="94" t="s">
        <v>278</v>
      </c>
      <c r="E113" s="94" t="s">
        <v>302</v>
      </c>
      <c r="F113" s="94" t="s">
        <v>280</v>
      </c>
      <c r="G113" s="94" t="s">
        <v>232</v>
      </c>
      <c r="H113" s="94" t="s">
        <v>232</v>
      </c>
    </row>
    <row r="114" spans="1:8" ht="15" customHeight="1" x14ac:dyDescent="0.25">
      <c r="A114" s="120"/>
      <c r="B114" s="151"/>
      <c r="C114" s="151"/>
      <c r="D114" s="102">
        <v>1</v>
      </c>
      <c r="E114" s="102">
        <v>2</v>
      </c>
      <c r="F114" s="102">
        <v>3</v>
      </c>
      <c r="G114" s="102" t="s">
        <v>234</v>
      </c>
      <c r="H114" s="102" t="s">
        <v>233</v>
      </c>
    </row>
    <row r="115" spans="1:8" x14ac:dyDescent="0.25">
      <c r="A115" s="138"/>
      <c r="B115" s="138"/>
      <c r="C115" s="103" t="s">
        <v>115</v>
      </c>
      <c r="D115" s="94">
        <f>D11</f>
        <v>3223951.41</v>
      </c>
      <c r="E115" s="94">
        <f>E11</f>
        <v>3701694</v>
      </c>
      <c r="F115" s="94">
        <f>F11</f>
        <v>3531868.41</v>
      </c>
      <c r="G115" s="94">
        <f>(F115/D115)*100</f>
        <v>109.55091937939598</v>
      </c>
      <c r="H115" s="94">
        <f>(F115/E115)*100</f>
        <v>95.412219648625737</v>
      </c>
    </row>
    <row r="116" spans="1:8" x14ac:dyDescent="0.25">
      <c r="A116" s="138"/>
      <c r="B116" s="138"/>
      <c r="C116" s="104" t="s">
        <v>116</v>
      </c>
      <c r="D116" s="105">
        <f>D43</f>
        <v>3233995.7419999996</v>
      </c>
      <c r="E116" s="105">
        <f>E43</f>
        <v>3792901</v>
      </c>
      <c r="F116" s="105">
        <f>F43</f>
        <v>3812832.76</v>
      </c>
      <c r="G116" s="105">
        <f>(F116/D116)*100</f>
        <v>117.89850897088783</v>
      </c>
      <c r="H116" s="105">
        <f>(F116/E116)*100</f>
        <v>100.52550172018726</v>
      </c>
    </row>
    <row r="117" spans="1:8" x14ac:dyDescent="0.25">
      <c r="A117" s="138"/>
      <c r="B117" s="138"/>
      <c r="C117" s="106" t="s">
        <v>117</v>
      </c>
      <c r="D117" s="190">
        <f>D115-D116</f>
        <v>-10044.331999999471</v>
      </c>
      <c r="E117" s="190">
        <f>E115-E116</f>
        <v>-91207</v>
      </c>
      <c r="F117" s="190">
        <f>F115-F116</f>
        <v>-280964.34999999963</v>
      </c>
      <c r="G117" s="107">
        <f>(F117/D117)*100</f>
        <v>2797.2427633815209</v>
      </c>
      <c r="H117" s="107">
        <f>(F117/E117)*100</f>
        <v>308.05130088699292</v>
      </c>
    </row>
    <row r="118" spans="1:8" x14ac:dyDescent="0.25">
      <c r="A118" s="138"/>
      <c r="B118" s="138"/>
      <c r="C118" s="108" t="s">
        <v>169</v>
      </c>
      <c r="D118" s="109">
        <v>76324.86</v>
      </c>
      <c r="E118" s="109"/>
      <c r="F118" s="109">
        <v>5659.37</v>
      </c>
      <c r="G118" s="109">
        <v>0</v>
      </c>
      <c r="H118" s="109">
        <v>0</v>
      </c>
    </row>
    <row r="119" spans="1:8" x14ac:dyDescent="0.25">
      <c r="A119" s="138"/>
      <c r="B119" s="138"/>
      <c r="C119" s="108" t="s">
        <v>170</v>
      </c>
      <c r="D119" s="109">
        <v>25527.06</v>
      </c>
      <c r="E119" s="109"/>
      <c r="F119" s="109">
        <v>2000</v>
      </c>
      <c r="G119" s="109">
        <v>0</v>
      </c>
      <c r="H119" s="109">
        <v>0</v>
      </c>
    </row>
    <row r="120" spans="1:8" x14ac:dyDescent="0.25">
      <c r="A120" s="138"/>
      <c r="B120" s="138"/>
      <c r="C120" s="108" t="s">
        <v>304</v>
      </c>
      <c r="D120" s="109"/>
      <c r="E120" s="109"/>
      <c r="F120" s="109">
        <v>300</v>
      </c>
      <c r="G120" s="109"/>
      <c r="H120" s="109"/>
    </row>
    <row r="121" spans="1:8" x14ac:dyDescent="0.25">
      <c r="A121" s="138"/>
      <c r="B121" s="138"/>
      <c r="C121" s="108" t="s">
        <v>305</v>
      </c>
      <c r="D121" s="109">
        <v>16003.13</v>
      </c>
      <c r="E121" s="110"/>
      <c r="F121" s="109">
        <v>16604.3</v>
      </c>
      <c r="G121" s="110">
        <v>0</v>
      </c>
      <c r="H121" s="110">
        <v>0</v>
      </c>
    </row>
    <row r="122" spans="1:8" ht="31.5" customHeight="1" x14ac:dyDescent="0.25">
      <c r="A122" s="138"/>
      <c r="B122" s="138"/>
      <c r="C122" s="111" t="s">
        <v>134</v>
      </c>
      <c r="D122" s="189">
        <f>D121+D119+D118+D117</f>
        <v>107810.71800000053</v>
      </c>
      <c r="E122" s="110"/>
      <c r="F122" s="189">
        <f>F121+F119+F118+F117+F120</f>
        <v>-256400.67999999964</v>
      </c>
      <c r="G122" s="110">
        <f>(F122/D122)*100</f>
        <v>-237.82485151429788</v>
      </c>
      <c r="H122" s="110">
        <v>0</v>
      </c>
    </row>
  </sheetData>
  <mergeCells count="6">
    <mergeCell ref="A111:F111"/>
    <mergeCell ref="A1:F1"/>
    <mergeCell ref="A39:F39"/>
    <mergeCell ref="A7:F7"/>
    <mergeCell ref="A3:F3"/>
    <mergeCell ref="A5:F5"/>
  </mergeCells>
  <pageMargins left="0.7" right="0.7" top="0.75" bottom="0.75" header="0.3" footer="0.3"/>
  <pageSetup paperSize="9" scale="3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CA31F-AFDD-4F63-8257-A2D1FD43FE61}">
  <sheetPr>
    <pageSetUpPr fitToPage="1"/>
  </sheetPr>
  <dimension ref="A1:F62"/>
  <sheetViews>
    <sheetView topLeftCell="A34" workbookViewId="0">
      <selection activeCell="K47" sqref="K47"/>
    </sheetView>
  </sheetViews>
  <sheetFormatPr defaultRowHeight="15" x14ac:dyDescent="0.25"/>
  <cols>
    <col min="1" max="1" width="37.7109375" customWidth="1"/>
    <col min="2" max="2" width="23.85546875" customWidth="1"/>
    <col min="3" max="4" width="23.7109375" customWidth="1"/>
    <col min="5" max="6" width="10" customWidth="1"/>
    <col min="11" max="11" width="24.42578125" customWidth="1"/>
  </cols>
  <sheetData>
    <row r="1" spans="1:6" ht="42" customHeight="1" x14ac:dyDescent="0.25">
      <c r="A1" s="298" t="s">
        <v>312</v>
      </c>
      <c r="B1" s="323"/>
      <c r="C1" s="323"/>
      <c r="D1" s="323"/>
      <c r="E1" s="69"/>
      <c r="F1" s="69"/>
    </row>
    <row r="2" spans="1:6" ht="15.75" x14ac:dyDescent="0.25">
      <c r="A2" s="296" t="s">
        <v>22</v>
      </c>
      <c r="B2" s="296"/>
      <c r="C2" s="321"/>
      <c r="D2" s="321"/>
    </row>
    <row r="3" spans="1:6" ht="18" x14ac:dyDescent="0.25">
      <c r="A3" s="9"/>
      <c r="B3" s="9"/>
      <c r="C3" s="2"/>
      <c r="D3" s="2"/>
    </row>
    <row r="4" spans="1:6" ht="18" customHeight="1" x14ac:dyDescent="0.25">
      <c r="A4" s="296" t="s">
        <v>156</v>
      </c>
      <c r="B4" s="297"/>
      <c r="C4" s="297"/>
      <c r="D4" s="297"/>
    </row>
    <row r="5" spans="1:6" ht="18" x14ac:dyDescent="0.25">
      <c r="A5" s="9"/>
      <c r="B5" s="9"/>
      <c r="C5" s="2"/>
      <c r="D5" s="2"/>
    </row>
    <row r="6" spans="1:6" ht="15.75" customHeight="1" x14ac:dyDescent="0.25">
      <c r="A6" s="322" t="s">
        <v>150</v>
      </c>
      <c r="B6" s="322"/>
      <c r="C6" s="322"/>
      <c r="D6" s="322"/>
    </row>
    <row r="7" spans="1:6" ht="18" x14ac:dyDescent="0.25">
      <c r="A7" s="9"/>
      <c r="B7" s="9"/>
      <c r="C7" s="2"/>
      <c r="D7" s="2"/>
    </row>
    <row r="8" spans="1:6" ht="41.25" customHeight="1" x14ac:dyDescent="0.25">
      <c r="A8" s="19" t="s">
        <v>19</v>
      </c>
      <c r="B8" s="35" t="s">
        <v>278</v>
      </c>
      <c r="C8" s="19" t="s">
        <v>279</v>
      </c>
      <c r="D8" s="19" t="s">
        <v>280</v>
      </c>
      <c r="E8" s="19" t="s">
        <v>232</v>
      </c>
      <c r="F8" s="19" t="s">
        <v>232</v>
      </c>
    </row>
    <row r="9" spans="1:6" ht="19.5" customHeight="1" x14ac:dyDescent="0.25">
      <c r="A9" s="19"/>
      <c r="B9" s="132">
        <v>1</v>
      </c>
      <c r="C9" s="132">
        <v>2</v>
      </c>
      <c r="D9" s="132">
        <v>3</v>
      </c>
      <c r="E9" s="131" t="s">
        <v>234</v>
      </c>
      <c r="F9" s="131" t="s">
        <v>233</v>
      </c>
    </row>
    <row r="10" spans="1:6" ht="24" customHeight="1" x14ac:dyDescent="0.25">
      <c r="A10" s="20" t="s">
        <v>155</v>
      </c>
      <c r="B10" s="54">
        <v>3223951.4099999997</v>
      </c>
      <c r="C10" s="54">
        <f>SUM(C11:C18)</f>
        <v>3701694</v>
      </c>
      <c r="D10" s="54">
        <f>SUM(D11:D18)</f>
        <v>3531868.41</v>
      </c>
      <c r="E10" s="25">
        <f>D10/B10*100</f>
        <v>109.55091937939601</v>
      </c>
      <c r="F10" s="25">
        <f>D10/C10*100</f>
        <v>95.412219648625737</v>
      </c>
    </row>
    <row r="11" spans="1:6" ht="22.5" customHeight="1" x14ac:dyDescent="0.25">
      <c r="A11" s="36" t="s">
        <v>307</v>
      </c>
      <c r="B11" s="21">
        <v>278116.49</v>
      </c>
      <c r="C11" s="21">
        <v>311381</v>
      </c>
      <c r="D11" s="21">
        <v>313353.28999999998</v>
      </c>
      <c r="E11" s="21">
        <f>D11/B11*100</f>
        <v>112.66979890333005</v>
      </c>
      <c r="F11" s="21">
        <f t="shared" ref="F11:F23" si="0">D11/C11*100</f>
        <v>100.63340088187782</v>
      </c>
    </row>
    <row r="12" spans="1:6" ht="30" customHeight="1" x14ac:dyDescent="0.25">
      <c r="A12" s="47" t="s">
        <v>146</v>
      </c>
      <c r="B12" s="21">
        <v>25277.14</v>
      </c>
      <c r="C12" s="21">
        <v>14700</v>
      </c>
      <c r="D12" s="21">
        <v>16692.88</v>
      </c>
      <c r="E12" s="21">
        <f t="shared" ref="E12:E18" si="1">D12/B12*100</f>
        <v>66.039433258667728</v>
      </c>
      <c r="F12" s="21">
        <f t="shared" si="0"/>
        <v>113.55700680272109</v>
      </c>
    </row>
    <row r="13" spans="1:6" ht="30" customHeight="1" x14ac:dyDescent="0.25">
      <c r="A13" s="47" t="s">
        <v>147</v>
      </c>
      <c r="B13" s="21">
        <v>18798.2</v>
      </c>
      <c r="C13" s="21">
        <v>24100</v>
      </c>
      <c r="D13" s="21">
        <v>25929.72</v>
      </c>
      <c r="E13" s="21">
        <f t="shared" si="1"/>
        <v>137.93724931110424</v>
      </c>
      <c r="F13" s="21">
        <f t="shared" si="0"/>
        <v>107.59219917012447</v>
      </c>
    </row>
    <row r="14" spans="1:6" ht="30" customHeight="1" x14ac:dyDescent="0.25">
      <c r="A14" s="47" t="s">
        <v>153</v>
      </c>
      <c r="B14" s="21">
        <v>2785936.09</v>
      </c>
      <c r="C14" s="21">
        <v>3232140</v>
      </c>
      <c r="D14" s="21">
        <v>3056197.87</v>
      </c>
      <c r="E14" s="21">
        <f t="shared" si="1"/>
        <v>109.70093251493074</v>
      </c>
      <c r="F14" s="21">
        <f t="shared" si="0"/>
        <v>94.556481773685547</v>
      </c>
    </row>
    <row r="15" spans="1:6" ht="30" customHeight="1" x14ac:dyDescent="0.25">
      <c r="A15" s="47" t="s">
        <v>149</v>
      </c>
      <c r="B15" s="21">
        <v>110515.61</v>
      </c>
      <c r="C15" s="21">
        <v>115623</v>
      </c>
      <c r="D15" s="21">
        <v>113939.65</v>
      </c>
      <c r="E15" s="21">
        <f t="shared" si="1"/>
        <v>103.09824105391084</v>
      </c>
      <c r="F15" s="21">
        <f t="shared" si="0"/>
        <v>98.544104546673239</v>
      </c>
    </row>
    <row r="16" spans="1:6" ht="30" customHeight="1" x14ac:dyDescent="0.25">
      <c r="A16" s="47" t="s">
        <v>152</v>
      </c>
      <c r="B16" s="21">
        <v>2617.81</v>
      </c>
      <c r="C16" s="21">
        <v>0</v>
      </c>
      <c r="D16" s="21">
        <v>0</v>
      </c>
      <c r="E16" s="21">
        <f t="shared" si="1"/>
        <v>0</v>
      </c>
      <c r="F16" s="21">
        <v>0</v>
      </c>
    </row>
    <row r="17" spans="1:6" ht="30" customHeight="1" x14ac:dyDescent="0.25">
      <c r="A17" s="47" t="s">
        <v>154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</row>
    <row r="18" spans="1:6" ht="30" customHeight="1" x14ac:dyDescent="0.25">
      <c r="A18" s="47" t="s">
        <v>148</v>
      </c>
      <c r="B18" s="21">
        <v>2690.07</v>
      </c>
      <c r="C18" s="21">
        <v>3750</v>
      </c>
      <c r="D18" s="21">
        <v>5755</v>
      </c>
      <c r="E18" s="21">
        <f t="shared" si="1"/>
        <v>213.93495336552579</v>
      </c>
      <c r="F18" s="21">
        <f t="shared" ref="F18" si="2">D18/C18*100</f>
        <v>153.46666666666667</v>
      </c>
    </row>
    <row r="19" spans="1:6" ht="24" customHeight="1" x14ac:dyDescent="0.25">
      <c r="A19" s="193" t="s">
        <v>248</v>
      </c>
      <c r="B19" s="54">
        <v>101851.92</v>
      </c>
      <c r="C19" s="54">
        <f>C20+C21+C22+C23</f>
        <v>91207</v>
      </c>
      <c r="D19" s="54">
        <f>D20+D21+D22+D23</f>
        <v>-83247.05</v>
      </c>
      <c r="E19" s="54"/>
      <c r="F19" s="54"/>
    </row>
    <row r="20" spans="1:6" ht="30" customHeight="1" x14ac:dyDescent="0.25">
      <c r="A20" s="136" t="s">
        <v>238</v>
      </c>
      <c r="B20" s="21">
        <v>18560.16</v>
      </c>
      <c r="C20" s="68">
        <v>0</v>
      </c>
      <c r="D20" s="68">
        <v>0</v>
      </c>
      <c r="E20" s="21">
        <v>0</v>
      </c>
      <c r="F20" s="21">
        <v>0</v>
      </c>
    </row>
    <row r="21" spans="1:6" ht="30" customHeight="1" x14ac:dyDescent="0.25">
      <c r="A21" s="136" t="s">
        <v>239</v>
      </c>
      <c r="B21" s="21">
        <v>6966.9</v>
      </c>
      <c r="C21" s="68">
        <v>2000</v>
      </c>
      <c r="D21" s="68"/>
      <c r="E21" s="21">
        <v>0</v>
      </c>
      <c r="F21" s="21">
        <f t="shared" si="0"/>
        <v>0</v>
      </c>
    </row>
    <row r="22" spans="1:6" ht="30" customHeight="1" x14ac:dyDescent="0.25">
      <c r="A22" s="136" t="s">
        <v>306</v>
      </c>
      <c r="B22" s="21">
        <v>76324.86</v>
      </c>
      <c r="C22" s="68">
        <v>88907</v>
      </c>
      <c r="D22" s="68">
        <v>-83247.05</v>
      </c>
      <c r="E22" s="21">
        <v>0</v>
      </c>
      <c r="F22" s="21">
        <f t="shared" ref="F22" si="3">D22/C22*100</f>
        <v>-93.633853352379461</v>
      </c>
    </row>
    <row r="23" spans="1:6" ht="30" customHeight="1" x14ac:dyDescent="0.25">
      <c r="A23" s="136" t="s">
        <v>308</v>
      </c>
      <c r="B23" s="21"/>
      <c r="C23" s="68">
        <v>300</v>
      </c>
      <c r="D23" s="68"/>
      <c r="E23" s="21">
        <v>0</v>
      </c>
      <c r="F23" s="21">
        <f t="shared" si="0"/>
        <v>0</v>
      </c>
    </row>
    <row r="24" spans="1:6" x14ac:dyDescent="0.25">
      <c r="A24" s="6"/>
      <c r="B24" s="4"/>
      <c r="C24" s="4"/>
      <c r="D24" s="4"/>
      <c r="E24" s="4"/>
      <c r="F24" s="4"/>
    </row>
    <row r="25" spans="1:6" x14ac:dyDescent="0.25">
      <c r="A25" s="65"/>
      <c r="B25" s="66"/>
      <c r="C25" s="66"/>
      <c r="D25" s="66"/>
      <c r="E25" s="138"/>
      <c r="F25" s="138"/>
    </row>
    <row r="26" spans="1:6" x14ac:dyDescent="0.25">
      <c r="A26" s="65"/>
      <c r="B26" s="66"/>
      <c r="C26" s="66"/>
      <c r="D26" s="138"/>
      <c r="E26" s="138"/>
      <c r="F26" s="138"/>
    </row>
    <row r="27" spans="1:6" ht="30" customHeight="1" x14ac:dyDescent="0.25">
      <c r="A27" s="322" t="s">
        <v>151</v>
      </c>
      <c r="B27" s="322"/>
      <c r="C27" s="322"/>
      <c r="D27" s="322"/>
      <c r="E27" s="138"/>
      <c r="F27" s="138"/>
    </row>
    <row r="28" spans="1:6" ht="41.25" customHeight="1" x14ac:dyDescent="0.25">
      <c r="A28" s="19" t="s">
        <v>19</v>
      </c>
      <c r="B28" s="35" t="s">
        <v>278</v>
      </c>
      <c r="C28" s="19" t="s">
        <v>279</v>
      </c>
      <c r="D28" s="19" t="s">
        <v>280</v>
      </c>
      <c r="E28" s="19" t="s">
        <v>232</v>
      </c>
      <c r="F28" s="19" t="s">
        <v>232</v>
      </c>
    </row>
    <row r="29" spans="1:6" ht="19.5" customHeight="1" x14ac:dyDescent="0.25">
      <c r="A29" s="19"/>
      <c r="B29" s="131">
        <v>1</v>
      </c>
      <c r="C29" s="131">
        <v>2</v>
      </c>
      <c r="D29" s="131">
        <v>3</v>
      </c>
      <c r="E29" s="131" t="s">
        <v>234</v>
      </c>
      <c r="F29" s="131" t="s">
        <v>233</v>
      </c>
    </row>
    <row r="30" spans="1:6" ht="24" customHeight="1" x14ac:dyDescent="0.25">
      <c r="A30" s="20" t="s">
        <v>20</v>
      </c>
      <c r="B30" s="25">
        <f>SUM(B31:B42)</f>
        <v>3233995.7399999998</v>
      </c>
      <c r="C30" s="25">
        <f>SUM(C31:C42)</f>
        <v>3792901</v>
      </c>
      <c r="D30" s="25">
        <f>SUM(D31:D42)</f>
        <v>3812832.7600000002</v>
      </c>
      <c r="E30" s="25">
        <f>D30/B30*100</f>
        <v>117.89850904379982</v>
      </c>
      <c r="F30" s="25">
        <f>D30/C30*100</f>
        <v>100.52550172018728</v>
      </c>
    </row>
    <row r="31" spans="1:6" ht="22.5" customHeight="1" x14ac:dyDescent="0.25">
      <c r="A31" s="36" t="s">
        <v>307</v>
      </c>
      <c r="B31" s="21">
        <v>278116.49</v>
      </c>
      <c r="C31" s="21">
        <v>311381</v>
      </c>
      <c r="D31" s="21">
        <v>313353.28999999998</v>
      </c>
      <c r="E31" s="21">
        <f t="shared" ref="E31:E42" si="4">D31/B31*100</f>
        <v>112.66979890333005</v>
      </c>
      <c r="F31" s="21">
        <f t="shared" ref="F31:F50" si="5">D31/C31*100</f>
        <v>100.63340088187782</v>
      </c>
    </row>
    <row r="32" spans="1:6" ht="30" customHeight="1" x14ac:dyDescent="0.25">
      <c r="A32" s="47" t="s">
        <v>146</v>
      </c>
      <c r="B32" s="21">
        <v>25277.14</v>
      </c>
      <c r="C32" s="21">
        <v>14700</v>
      </c>
      <c r="D32" s="21">
        <v>16692.88</v>
      </c>
      <c r="E32" s="21">
        <f t="shared" si="4"/>
        <v>66.039433258667728</v>
      </c>
      <c r="F32" s="21">
        <f t="shared" si="5"/>
        <v>113.55700680272109</v>
      </c>
    </row>
    <row r="33" spans="1:6" ht="30" customHeight="1" x14ac:dyDescent="0.25">
      <c r="A33" s="47" t="s">
        <v>147</v>
      </c>
      <c r="B33" s="21">
        <v>18197.03</v>
      </c>
      <c r="C33" s="21">
        <v>24100</v>
      </c>
      <c r="D33" s="21">
        <v>26312.79</v>
      </c>
      <c r="E33" s="21">
        <f t="shared" si="4"/>
        <v>144.59936594048591</v>
      </c>
      <c r="F33" s="21">
        <f>D33/C33*100</f>
        <v>109.18170124481328</v>
      </c>
    </row>
    <row r="34" spans="1:6" ht="30" customHeight="1" x14ac:dyDescent="0.25">
      <c r="A34" s="47" t="s">
        <v>153</v>
      </c>
      <c r="B34" s="21">
        <v>2783936.09</v>
      </c>
      <c r="C34" s="21">
        <v>3232140</v>
      </c>
      <c r="D34" s="21">
        <v>3300061.72</v>
      </c>
      <c r="E34" s="21">
        <f t="shared" si="4"/>
        <v>118.53942092470953</v>
      </c>
      <c r="F34" s="21">
        <f t="shared" si="5"/>
        <v>102.101447338296</v>
      </c>
    </row>
    <row r="35" spans="1:6" ht="30" customHeight="1" x14ac:dyDescent="0.25">
      <c r="A35" s="47" t="s">
        <v>149</v>
      </c>
      <c r="B35" s="21">
        <v>21609.19</v>
      </c>
      <c r="C35" s="21">
        <v>115623</v>
      </c>
      <c r="D35" s="21">
        <v>148357.07999999999</v>
      </c>
      <c r="E35" s="21">
        <f t="shared" si="4"/>
        <v>686.54623333868597</v>
      </c>
      <c r="F35" s="21">
        <f t="shared" si="5"/>
        <v>128.31104538024439</v>
      </c>
    </row>
    <row r="36" spans="1:6" ht="30" customHeight="1" x14ac:dyDescent="0.25">
      <c r="A36" s="47" t="s">
        <v>152</v>
      </c>
      <c r="B36" s="21">
        <v>2617.81</v>
      </c>
      <c r="C36" s="21">
        <v>0</v>
      </c>
      <c r="D36" s="21">
        <v>0</v>
      </c>
      <c r="E36" s="21">
        <v>0</v>
      </c>
      <c r="F36" s="21">
        <v>0</v>
      </c>
    </row>
    <row r="37" spans="1:6" ht="30" customHeight="1" x14ac:dyDescent="0.25">
      <c r="A37" s="47" t="s">
        <v>154</v>
      </c>
      <c r="B37" s="21">
        <v>0</v>
      </c>
      <c r="C37" s="21">
        <v>0</v>
      </c>
      <c r="D37" s="21">
        <v>0</v>
      </c>
      <c r="E37" s="21">
        <v>0</v>
      </c>
      <c r="F37" s="21">
        <v>0</v>
      </c>
    </row>
    <row r="38" spans="1:6" ht="30" customHeight="1" x14ac:dyDescent="0.25">
      <c r="A38" s="136" t="s">
        <v>238</v>
      </c>
      <c r="B38" s="68">
        <v>18560.16</v>
      </c>
      <c r="C38" s="68">
        <v>0</v>
      </c>
      <c r="D38" s="68">
        <v>0</v>
      </c>
      <c r="E38" s="21">
        <v>0</v>
      </c>
      <c r="F38" s="21">
        <v>0</v>
      </c>
    </row>
    <row r="39" spans="1:6" ht="30" customHeight="1" x14ac:dyDescent="0.25">
      <c r="A39" s="136" t="s">
        <v>239</v>
      </c>
      <c r="B39" s="68">
        <v>6966.9</v>
      </c>
      <c r="C39" s="68">
        <v>2000</v>
      </c>
      <c r="D39" s="68">
        <v>2000</v>
      </c>
      <c r="E39" s="21">
        <v>0</v>
      </c>
      <c r="F39" s="21">
        <f t="shared" si="5"/>
        <v>100</v>
      </c>
    </row>
    <row r="40" spans="1:6" ht="30" customHeight="1" x14ac:dyDescent="0.25">
      <c r="A40" s="47" t="s">
        <v>148</v>
      </c>
      <c r="B40" s="21">
        <v>2390.0700000000002</v>
      </c>
      <c r="C40" s="21">
        <v>3750</v>
      </c>
      <c r="D40" s="21">
        <v>5755</v>
      </c>
      <c r="E40" s="21">
        <f t="shared" si="4"/>
        <v>240.78792671344354</v>
      </c>
      <c r="F40" s="21">
        <f t="shared" si="5"/>
        <v>153.46666666666667</v>
      </c>
    </row>
    <row r="41" spans="1:6" ht="30" customHeight="1" x14ac:dyDescent="0.25">
      <c r="A41" s="136" t="s">
        <v>310</v>
      </c>
      <c r="B41" s="68"/>
      <c r="C41" s="68">
        <v>300</v>
      </c>
      <c r="D41" s="68">
        <v>300</v>
      </c>
      <c r="E41" s="21">
        <v>0</v>
      </c>
      <c r="F41" s="21">
        <f t="shared" si="5"/>
        <v>100</v>
      </c>
    </row>
    <row r="42" spans="1:6" ht="30" customHeight="1" x14ac:dyDescent="0.25">
      <c r="A42" s="136" t="s">
        <v>306</v>
      </c>
      <c r="B42" s="68">
        <v>76324.86</v>
      </c>
      <c r="C42" s="68">
        <v>88907</v>
      </c>
      <c r="D42" s="68"/>
      <c r="E42" s="21">
        <f t="shared" si="4"/>
        <v>0</v>
      </c>
      <c r="F42" s="21">
        <f t="shared" si="5"/>
        <v>0</v>
      </c>
    </row>
    <row r="43" spans="1:6" x14ac:dyDescent="0.25">
      <c r="A43" s="6"/>
      <c r="B43" s="21"/>
      <c r="C43" s="21"/>
      <c r="D43" s="21"/>
      <c r="E43" s="21"/>
      <c r="F43" s="21"/>
    </row>
    <row r="44" spans="1:6" x14ac:dyDescent="0.25">
      <c r="A44" s="159" t="s">
        <v>240</v>
      </c>
      <c r="B44" s="160"/>
      <c r="C44" s="160"/>
      <c r="D44" s="22"/>
      <c r="E44" s="22"/>
      <c r="F44" s="22"/>
    </row>
    <row r="45" spans="1:6" x14ac:dyDescent="0.25">
      <c r="A45" s="161"/>
      <c r="B45" s="162"/>
      <c r="C45" s="162"/>
      <c r="D45" s="162"/>
      <c r="E45" s="156"/>
      <c r="F45" s="156"/>
    </row>
    <row r="46" spans="1:6" x14ac:dyDescent="0.25">
      <c r="A46" s="137" t="s">
        <v>167</v>
      </c>
      <c r="B46" s="147"/>
      <c r="C46" s="147"/>
      <c r="D46" s="147"/>
      <c r="E46" s="22"/>
      <c r="F46" s="22"/>
    </row>
    <row r="47" spans="1:6" ht="29.25" customHeight="1" x14ac:dyDescent="0.25">
      <c r="A47" s="261" t="s">
        <v>261</v>
      </c>
      <c r="B47" s="165">
        <f>B10</f>
        <v>3223951.4099999997</v>
      </c>
      <c r="C47" s="165">
        <f>C10</f>
        <v>3701694</v>
      </c>
      <c r="D47" s="165">
        <f>D10</f>
        <v>3531868.41</v>
      </c>
      <c r="E47" s="165">
        <f>D47/B47*100</f>
        <v>109.55091937939601</v>
      </c>
      <c r="F47" s="165">
        <f t="shared" si="5"/>
        <v>95.412219648625737</v>
      </c>
    </row>
    <row r="48" spans="1:6" ht="15.75" customHeight="1" x14ac:dyDescent="0.25">
      <c r="A48" s="200" t="s">
        <v>257</v>
      </c>
      <c r="B48" s="165">
        <v>101527.06</v>
      </c>
      <c r="C48" s="165">
        <v>91207</v>
      </c>
      <c r="D48" s="165">
        <v>-83247.05</v>
      </c>
      <c r="E48" s="165">
        <v>0</v>
      </c>
      <c r="F48" s="165">
        <f t="shared" si="5"/>
        <v>-91.272654511166905</v>
      </c>
    </row>
    <row r="49" spans="1:6" ht="15.75" customHeight="1" x14ac:dyDescent="0.25">
      <c r="A49" s="200" t="s">
        <v>309</v>
      </c>
      <c r="B49" s="165">
        <f>B47+B48</f>
        <v>3325478.4699999997</v>
      </c>
      <c r="C49" s="165">
        <f>C47+C48</f>
        <v>3792901</v>
      </c>
      <c r="D49" s="165">
        <f>D47+D48</f>
        <v>3448621.3600000003</v>
      </c>
      <c r="E49" s="165"/>
      <c r="F49" s="165"/>
    </row>
    <row r="50" spans="1:6" x14ac:dyDescent="0.25">
      <c r="A50" s="148" t="s">
        <v>168</v>
      </c>
      <c r="B50" s="166">
        <f>B30</f>
        <v>3233995.7399999998</v>
      </c>
      <c r="C50" s="166">
        <f>C30</f>
        <v>3792901</v>
      </c>
      <c r="D50" s="262">
        <f>D30</f>
        <v>3812832.7600000002</v>
      </c>
      <c r="E50" s="166">
        <f t="shared" ref="E50" si="6">D50/B50*100</f>
        <v>117.89850904379982</v>
      </c>
      <c r="F50" s="166">
        <f t="shared" si="5"/>
        <v>100.52550172018728</v>
      </c>
    </row>
    <row r="51" spans="1:6" x14ac:dyDescent="0.25">
      <c r="A51" s="149" t="s">
        <v>258</v>
      </c>
      <c r="B51" s="167">
        <f>B47-B50</f>
        <v>-10044.330000000075</v>
      </c>
      <c r="C51" s="167">
        <f t="shared" ref="C51:D51" si="7">C47-C50</f>
        <v>-91207</v>
      </c>
      <c r="D51" s="167">
        <f t="shared" si="7"/>
        <v>-280964.35000000009</v>
      </c>
      <c r="E51" s="201">
        <v>0</v>
      </c>
      <c r="F51" s="167">
        <v>0</v>
      </c>
    </row>
    <row r="52" spans="1:6" x14ac:dyDescent="0.25">
      <c r="A52" s="168" t="s">
        <v>257</v>
      </c>
      <c r="B52" s="167">
        <v>117855.05</v>
      </c>
      <c r="C52" s="168"/>
      <c r="D52" s="202">
        <f>24563.67</f>
        <v>24563.67</v>
      </c>
      <c r="E52" s="167">
        <v>0</v>
      </c>
      <c r="F52" s="167">
        <v>0</v>
      </c>
    </row>
    <row r="53" spans="1:6" ht="27.75" customHeight="1" x14ac:dyDescent="0.25">
      <c r="A53" s="191" t="s">
        <v>252</v>
      </c>
      <c r="B53" s="169">
        <f t="shared" ref="B53" si="8">B51+B52</f>
        <v>107810.71999999993</v>
      </c>
      <c r="C53" s="169">
        <v>0</v>
      </c>
      <c r="D53" s="169">
        <v>0</v>
      </c>
      <c r="E53" s="170">
        <v>0</v>
      </c>
      <c r="F53" s="170">
        <v>0</v>
      </c>
    </row>
    <row r="54" spans="1:6" ht="27.75" customHeight="1" x14ac:dyDescent="0.25">
      <c r="A54" s="191" t="s">
        <v>311</v>
      </c>
      <c r="B54" s="169">
        <v>0</v>
      </c>
      <c r="C54" s="169">
        <v>0</v>
      </c>
      <c r="D54" s="169">
        <f>D51+D52</f>
        <v>-256400.68000000011</v>
      </c>
      <c r="E54" s="170">
        <v>0</v>
      </c>
      <c r="F54" s="170">
        <v>0</v>
      </c>
    </row>
    <row r="56" spans="1:6" x14ac:dyDescent="0.25">
      <c r="B56" s="33"/>
      <c r="C56" s="33"/>
      <c r="D56" s="33"/>
    </row>
    <row r="57" spans="1:6" x14ac:dyDescent="0.25">
      <c r="B57" s="33"/>
      <c r="C57" s="33"/>
      <c r="D57" s="33"/>
    </row>
    <row r="58" spans="1:6" x14ac:dyDescent="0.25">
      <c r="B58" s="33"/>
      <c r="C58" s="33"/>
      <c r="D58" s="33"/>
    </row>
    <row r="59" spans="1:6" x14ac:dyDescent="0.25">
      <c r="B59" s="33"/>
      <c r="C59" s="33"/>
      <c r="D59" s="33"/>
    </row>
    <row r="60" spans="1:6" x14ac:dyDescent="0.25">
      <c r="B60" s="33"/>
      <c r="C60" s="33"/>
      <c r="D60" s="33"/>
    </row>
    <row r="61" spans="1:6" x14ac:dyDescent="0.25">
      <c r="B61" s="33"/>
      <c r="C61" s="33"/>
      <c r="D61" s="33"/>
    </row>
    <row r="62" spans="1:6" x14ac:dyDescent="0.25">
      <c r="B62" s="33"/>
      <c r="C62" s="33"/>
      <c r="D62" s="33"/>
    </row>
  </sheetData>
  <mergeCells count="5">
    <mergeCell ref="A2:D2"/>
    <mergeCell ref="A4:D4"/>
    <mergeCell ref="A6:D6"/>
    <mergeCell ref="A27:D27"/>
    <mergeCell ref="A1:D1"/>
  </mergeCells>
  <pageMargins left="0.7" right="0.7" top="0.75" bottom="0.75" header="0.3" footer="0.3"/>
  <pageSetup paperSize="9"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7"/>
  <sheetViews>
    <sheetView workbookViewId="0">
      <selection activeCell="K10" sqref="K10"/>
    </sheetView>
  </sheetViews>
  <sheetFormatPr defaultRowHeight="15" x14ac:dyDescent="0.25"/>
  <cols>
    <col min="1" max="1" width="37.7109375" customWidth="1"/>
    <col min="2" max="2" width="24.5703125" customWidth="1"/>
    <col min="3" max="3" width="24.28515625" customWidth="1"/>
    <col min="4" max="4" width="24.42578125" customWidth="1"/>
    <col min="5" max="6" width="14.5703125" customWidth="1"/>
  </cols>
  <sheetData>
    <row r="1" spans="1:6" ht="42" customHeight="1" x14ac:dyDescent="0.25">
      <c r="A1" s="315" t="s">
        <v>253</v>
      </c>
      <c r="B1" s="324"/>
      <c r="C1" s="324"/>
      <c r="D1" s="325"/>
      <c r="E1" s="69"/>
      <c r="F1" s="69"/>
    </row>
    <row r="2" spans="1:6" ht="26.25" customHeight="1" x14ac:dyDescent="0.25">
      <c r="A2" s="1"/>
      <c r="B2" s="1"/>
      <c r="C2" s="9"/>
      <c r="D2" s="67"/>
      <c r="E2" s="67"/>
      <c r="F2" s="67"/>
    </row>
    <row r="3" spans="1:6" ht="15.75" x14ac:dyDescent="0.25">
      <c r="A3" s="296" t="s">
        <v>22</v>
      </c>
      <c r="B3" s="296"/>
      <c r="C3" s="321"/>
      <c r="D3" s="321"/>
    </row>
    <row r="4" spans="1:6" ht="18" x14ac:dyDescent="0.25">
      <c r="A4" s="1"/>
      <c r="B4" s="1"/>
      <c r="C4" s="2"/>
      <c r="D4" s="2"/>
      <c r="E4" s="2"/>
      <c r="F4" s="2"/>
    </row>
    <row r="5" spans="1:6" ht="18" customHeight="1" x14ac:dyDescent="0.25">
      <c r="A5" s="296" t="s">
        <v>7</v>
      </c>
      <c r="B5" s="297"/>
      <c r="C5" s="297"/>
      <c r="D5" s="297"/>
    </row>
    <row r="6" spans="1:6" ht="18" x14ac:dyDescent="0.25">
      <c r="A6" s="1"/>
      <c r="B6" s="1"/>
      <c r="C6" s="2"/>
      <c r="D6" s="2"/>
      <c r="E6" s="2"/>
      <c r="F6" s="2"/>
    </row>
    <row r="7" spans="1:6" ht="15.75" x14ac:dyDescent="0.25">
      <c r="A7" s="296" t="s">
        <v>18</v>
      </c>
      <c r="B7" s="320"/>
      <c r="C7" s="320"/>
      <c r="D7" s="320"/>
    </row>
    <row r="8" spans="1:6" ht="18" x14ac:dyDescent="0.25">
      <c r="A8" s="1"/>
      <c r="B8" s="1"/>
      <c r="C8" s="2"/>
      <c r="D8" s="2"/>
      <c r="E8" s="2"/>
      <c r="F8" s="2"/>
    </row>
    <row r="9" spans="1:6" ht="41.25" customHeight="1" x14ac:dyDescent="0.25">
      <c r="A9" s="19" t="s">
        <v>19</v>
      </c>
      <c r="B9" s="35" t="s">
        <v>278</v>
      </c>
      <c r="C9" s="19" t="s">
        <v>279</v>
      </c>
      <c r="D9" s="19" t="s">
        <v>280</v>
      </c>
      <c r="E9" s="19" t="s">
        <v>232</v>
      </c>
      <c r="F9" s="19" t="s">
        <v>232</v>
      </c>
    </row>
    <row r="10" spans="1:6" ht="15" customHeight="1" x14ac:dyDescent="0.25">
      <c r="A10" s="19"/>
      <c r="B10" s="132">
        <v>1</v>
      </c>
      <c r="C10" s="131">
        <v>2</v>
      </c>
      <c r="D10" s="131">
        <v>3</v>
      </c>
      <c r="E10" s="131" t="s">
        <v>234</v>
      </c>
      <c r="F10" s="131" t="s">
        <v>233</v>
      </c>
    </row>
    <row r="11" spans="1:6" ht="24" customHeight="1" x14ac:dyDescent="0.25">
      <c r="A11" s="20" t="s">
        <v>20</v>
      </c>
      <c r="B11" s="54">
        <v>3233995.7399999998</v>
      </c>
      <c r="C11" s="54">
        <v>3792901</v>
      </c>
      <c r="D11" s="54">
        <f>D12</f>
        <v>3812832.76</v>
      </c>
      <c r="E11" s="54">
        <f>D11/B11*100</f>
        <v>117.89850904379979</v>
      </c>
      <c r="F11" s="54">
        <f>D11/C11*100</f>
        <v>100.52550172018726</v>
      </c>
    </row>
    <row r="12" spans="1:6" ht="22.5" customHeight="1" x14ac:dyDescent="0.25">
      <c r="A12" s="5" t="s">
        <v>30</v>
      </c>
      <c r="B12" s="21">
        <v>3233995.7399999998</v>
      </c>
      <c r="C12" s="21">
        <v>3792901</v>
      </c>
      <c r="D12" s="21">
        <v>3812832.76</v>
      </c>
      <c r="E12" s="21">
        <f t="shared" ref="E12:E16" si="0">D12/B12*100</f>
        <v>117.89850904379979</v>
      </c>
      <c r="F12" s="21">
        <f t="shared" ref="F12:F16" si="1">D12/C12*100</f>
        <v>100.52550172018726</v>
      </c>
    </row>
    <row r="13" spans="1:6" ht="30" customHeight="1" x14ac:dyDescent="0.25">
      <c r="A13" s="47" t="s">
        <v>31</v>
      </c>
      <c r="B13" s="21">
        <v>3153486.63</v>
      </c>
      <c r="C13" s="21">
        <v>3725756</v>
      </c>
      <c r="D13" s="21">
        <v>3735393.96</v>
      </c>
      <c r="E13" s="21">
        <f t="shared" si="0"/>
        <v>118.45282375590729</v>
      </c>
      <c r="F13" s="21">
        <f t="shared" si="1"/>
        <v>100.25868468037092</v>
      </c>
    </row>
    <row r="14" spans="1:6" ht="30" customHeight="1" x14ac:dyDescent="0.25">
      <c r="A14" s="47" t="s">
        <v>113</v>
      </c>
      <c r="B14" s="21">
        <v>51068.27</v>
      </c>
      <c r="C14" s="21">
        <v>30355</v>
      </c>
      <c r="D14" s="21">
        <v>50059.4</v>
      </c>
      <c r="E14" s="21">
        <f t="shared" si="0"/>
        <v>98.024468030736116</v>
      </c>
      <c r="F14" s="21">
        <f t="shared" si="1"/>
        <v>164.91319387250866</v>
      </c>
    </row>
    <row r="15" spans="1:6" ht="30" customHeight="1" x14ac:dyDescent="0.25">
      <c r="A15" s="47" t="s">
        <v>125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</row>
    <row r="16" spans="1:6" ht="30" customHeight="1" x14ac:dyDescent="0.25">
      <c r="A16" s="47" t="s">
        <v>114</v>
      </c>
      <c r="B16" s="21">
        <v>29440.84</v>
      </c>
      <c r="C16" s="21">
        <v>36790</v>
      </c>
      <c r="D16" s="21">
        <v>27379.4</v>
      </c>
      <c r="E16" s="21">
        <f t="shared" si="0"/>
        <v>92.998025871544428</v>
      </c>
      <c r="F16" s="21">
        <f t="shared" si="1"/>
        <v>74.420766512639318</v>
      </c>
    </row>
    <row r="17" spans="1:6" x14ac:dyDescent="0.25">
      <c r="A17" s="6"/>
      <c r="B17" s="4"/>
      <c r="C17" s="4"/>
      <c r="D17" s="4"/>
      <c r="E17" s="4"/>
      <c r="F17" s="4"/>
    </row>
  </sheetData>
  <mergeCells count="4">
    <mergeCell ref="A3:D3"/>
    <mergeCell ref="A5:D5"/>
    <mergeCell ref="A7:D7"/>
    <mergeCell ref="A1:D1"/>
  </mergeCells>
  <pageMargins left="0.7" right="0.7" top="0.75" bottom="0.75" header="0.3" footer="0.3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56"/>
  <sheetViews>
    <sheetView topLeftCell="A16" zoomScaleNormal="100" workbookViewId="0">
      <selection activeCell="Q13" sqref="Q13"/>
    </sheetView>
  </sheetViews>
  <sheetFormatPr defaultRowHeight="15" x14ac:dyDescent="0.25"/>
  <cols>
    <col min="1" max="1" width="9" bestFit="1" customWidth="1"/>
    <col min="2" max="2" width="8.42578125" bestFit="1" customWidth="1"/>
    <col min="3" max="3" width="10.85546875" customWidth="1"/>
    <col min="4" max="4" width="43.28515625" customWidth="1"/>
    <col min="5" max="7" width="19" customWidth="1"/>
    <col min="13" max="13" width="8.85546875" customWidth="1"/>
    <col min="14" max="14" width="9.140625" hidden="1" customWidth="1"/>
  </cols>
  <sheetData>
    <row r="1" spans="1:10" ht="35.25" customHeight="1" x14ac:dyDescent="0.25">
      <c r="A1" s="360" t="s">
        <v>291</v>
      </c>
      <c r="B1" s="361"/>
      <c r="C1" s="361"/>
      <c r="D1" s="361"/>
      <c r="E1" s="361"/>
      <c r="F1" s="361"/>
      <c r="G1" s="361"/>
      <c r="H1" s="139"/>
      <c r="I1" s="139"/>
      <c r="J1" s="139"/>
    </row>
    <row r="2" spans="1:10" ht="22.5" customHeight="1" x14ac:dyDescent="0.25">
      <c r="A2" s="140"/>
      <c r="B2" s="140"/>
      <c r="C2" s="140"/>
      <c r="D2" s="140"/>
      <c r="E2" s="140"/>
      <c r="F2" s="140"/>
      <c r="G2" s="292" t="s">
        <v>346</v>
      </c>
      <c r="H2" s="139"/>
      <c r="I2" s="139"/>
      <c r="J2" s="139"/>
    </row>
    <row r="3" spans="1:10" ht="21.75" customHeight="1" x14ac:dyDescent="0.25">
      <c r="A3" s="403" t="s">
        <v>21</v>
      </c>
      <c r="B3" s="404"/>
      <c r="C3" s="404"/>
      <c r="D3" s="404"/>
      <c r="E3" s="404"/>
      <c r="F3" s="405"/>
      <c r="G3" s="405"/>
      <c r="H3" s="405"/>
      <c r="I3" s="405"/>
      <c r="J3" s="139"/>
    </row>
    <row r="4" spans="1:10" ht="36" customHeight="1" x14ac:dyDescent="0.25">
      <c r="A4" s="380" t="s">
        <v>164</v>
      </c>
      <c r="B4" s="363"/>
      <c r="C4" s="364"/>
      <c r="D4" s="247" t="s">
        <v>23</v>
      </c>
      <c r="E4" s="248" t="s">
        <v>241</v>
      </c>
      <c r="F4" s="249" t="s">
        <v>281</v>
      </c>
      <c r="G4" s="249" t="s">
        <v>280</v>
      </c>
      <c r="H4" s="250" t="s">
        <v>232</v>
      </c>
      <c r="I4" s="250" t="s">
        <v>232</v>
      </c>
      <c r="J4" s="139"/>
    </row>
    <row r="5" spans="1:10" ht="15" customHeight="1" x14ac:dyDescent="0.25">
      <c r="A5" s="326" t="s">
        <v>292</v>
      </c>
      <c r="B5" s="327"/>
      <c r="C5" s="327"/>
      <c r="D5" s="328"/>
      <c r="E5" s="133" t="s">
        <v>235</v>
      </c>
      <c r="F5" s="134" t="s">
        <v>236</v>
      </c>
      <c r="G5" s="134" t="s">
        <v>237</v>
      </c>
      <c r="H5" s="258" t="s">
        <v>234</v>
      </c>
      <c r="I5" s="258" t="s">
        <v>233</v>
      </c>
      <c r="J5" s="139"/>
    </row>
    <row r="6" spans="1:10" ht="18" customHeight="1" x14ac:dyDescent="0.25">
      <c r="A6" s="326" t="s">
        <v>293</v>
      </c>
      <c r="B6" s="327"/>
      <c r="C6" s="327"/>
      <c r="D6" s="328"/>
      <c r="E6" s="251">
        <f>E7+E15</f>
        <v>3325803.33</v>
      </c>
      <c r="F6" s="251">
        <f>F7+F15</f>
        <v>3792901</v>
      </c>
      <c r="G6" s="251">
        <f>G7+G15</f>
        <v>3448621.3600000003</v>
      </c>
      <c r="H6" s="251">
        <f>G6/E6*100</f>
        <v>103.69288312667607</v>
      </c>
      <c r="I6" s="251">
        <f>G6/F6*100</f>
        <v>90.923052302182427</v>
      </c>
      <c r="J6" s="139"/>
    </row>
    <row r="7" spans="1:10" ht="13.5" customHeight="1" x14ac:dyDescent="0.25">
      <c r="A7" s="329" t="s">
        <v>294</v>
      </c>
      <c r="B7" s="330"/>
      <c r="C7" s="330"/>
      <c r="D7" s="331"/>
      <c r="E7" s="252">
        <f>E9+E10+E11+E12+E13+E14</f>
        <v>3223951.41</v>
      </c>
      <c r="F7" s="252">
        <f>F9+F10+F11+F12+F13+F14</f>
        <v>3701694</v>
      </c>
      <c r="G7" s="252">
        <f>G9+G10+G11+G12+G13+G14</f>
        <v>3531868.41</v>
      </c>
      <c r="H7" s="259">
        <f t="shared" ref="H7:H15" si="0">G7/E7*100</f>
        <v>109.55091937939598</v>
      </c>
      <c r="I7" s="259">
        <f t="shared" ref="I7:I13" si="1">G7/F7*100</f>
        <v>95.412219648625737</v>
      </c>
      <c r="J7" s="139"/>
    </row>
    <row r="8" spans="1:10" ht="18" customHeight="1" x14ac:dyDescent="0.25">
      <c r="A8" s="336" t="s">
        <v>347</v>
      </c>
      <c r="B8" s="337"/>
      <c r="C8" s="279"/>
      <c r="D8" s="280"/>
      <c r="E8" s="252"/>
      <c r="F8" s="252"/>
      <c r="G8" s="252"/>
      <c r="H8" s="259"/>
      <c r="I8" s="259"/>
      <c r="J8" s="139"/>
    </row>
    <row r="9" spans="1:10" ht="18" customHeight="1" x14ac:dyDescent="0.25">
      <c r="A9" s="253" t="s">
        <v>295</v>
      </c>
      <c r="B9" s="288">
        <v>67</v>
      </c>
      <c r="C9" s="332" t="s">
        <v>296</v>
      </c>
      <c r="D9" s="333"/>
      <c r="E9" s="21">
        <v>278116.49</v>
      </c>
      <c r="F9" s="21">
        <v>311381</v>
      </c>
      <c r="G9" s="21">
        <v>313353.28999999998</v>
      </c>
      <c r="H9" s="260">
        <f t="shared" si="0"/>
        <v>112.66979890333005</v>
      </c>
      <c r="I9" s="260">
        <f t="shared" si="1"/>
        <v>100.63340088187782</v>
      </c>
      <c r="J9" s="139"/>
    </row>
    <row r="10" spans="1:10" ht="18" customHeight="1" x14ac:dyDescent="0.25">
      <c r="A10" s="253" t="s">
        <v>105</v>
      </c>
      <c r="B10" s="288">
        <v>66</v>
      </c>
      <c r="C10" s="332" t="s">
        <v>297</v>
      </c>
      <c r="D10" s="333"/>
      <c r="E10" s="21">
        <v>18798.2</v>
      </c>
      <c r="F10" s="21">
        <v>24100</v>
      </c>
      <c r="G10" s="21">
        <v>25929.72</v>
      </c>
      <c r="H10" s="260">
        <f t="shared" si="0"/>
        <v>137.93724931110424</v>
      </c>
      <c r="I10" s="260">
        <f t="shared" si="1"/>
        <v>107.59219917012447</v>
      </c>
      <c r="J10" s="139"/>
    </row>
    <row r="11" spans="1:10" ht="18" customHeight="1" x14ac:dyDescent="0.25">
      <c r="A11" s="253" t="s">
        <v>110</v>
      </c>
      <c r="B11" s="288">
        <v>65</v>
      </c>
      <c r="C11" s="332" t="s">
        <v>298</v>
      </c>
      <c r="D11" s="333"/>
      <c r="E11" s="21">
        <v>25277.14</v>
      </c>
      <c r="F11" s="21">
        <v>14700</v>
      </c>
      <c r="G11" s="21">
        <v>16692.88</v>
      </c>
      <c r="H11" s="260">
        <f t="shared" si="0"/>
        <v>66.039433258667728</v>
      </c>
      <c r="I11" s="260">
        <f t="shared" si="1"/>
        <v>113.55700680272109</v>
      </c>
      <c r="J11" s="139"/>
    </row>
    <row r="12" spans="1:10" ht="18" customHeight="1" x14ac:dyDescent="0.25">
      <c r="A12" s="253" t="s">
        <v>344</v>
      </c>
      <c r="B12" s="288">
        <v>63</v>
      </c>
      <c r="C12" s="332" t="s">
        <v>299</v>
      </c>
      <c r="D12" s="333"/>
      <c r="E12" s="21">
        <v>2896451.7</v>
      </c>
      <c r="F12" s="21">
        <v>3347763</v>
      </c>
      <c r="G12" s="21">
        <v>3170137.52</v>
      </c>
      <c r="H12" s="260">
        <f t="shared" si="0"/>
        <v>109.44900341338335</v>
      </c>
      <c r="I12" s="260">
        <f t="shared" si="1"/>
        <v>94.694203860906526</v>
      </c>
      <c r="J12" s="139"/>
    </row>
    <row r="13" spans="1:10" ht="18" customHeight="1" x14ac:dyDescent="0.25">
      <c r="A13" s="254" t="s">
        <v>108</v>
      </c>
      <c r="B13" s="288">
        <v>64</v>
      </c>
      <c r="C13" s="332" t="s">
        <v>300</v>
      </c>
      <c r="D13" s="333"/>
      <c r="E13" s="21">
        <v>2690.07</v>
      </c>
      <c r="F13" s="21">
        <v>3750</v>
      </c>
      <c r="G13" s="21">
        <v>5755</v>
      </c>
      <c r="H13" s="260">
        <f t="shared" si="0"/>
        <v>213.93495336552579</v>
      </c>
      <c r="I13" s="260">
        <f t="shared" si="1"/>
        <v>153.46666666666667</v>
      </c>
      <c r="J13" s="139"/>
    </row>
    <row r="14" spans="1:10" ht="18" customHeight="1" x14ac:dyDescent="0.25">
      <c r="A14" s="254" t="s">
        <v>109</v>
      </c>
      <c r="B14" s="288">
        <v>67</v>
      </c>
      <c r="C14" s="256"/>
      <c r="D14" s="257" t="s">
        <v>100</v>
      </c>
      <c r="E14" s="21">
        <v>2617.81</v>
      </c>
      <c r="F14" s="21">
        <v>0</v>
      </c>
      <c r="G14" s="21">
        <v>0</v>
      </c>
      <c r="H14" s="260">
        <f t="shared" si="0"/>
        <v>0</v>
      </c>
      <c r="I14" s="260">
        <v>0</v>
      </c>
      <c r="J14" s="139"/>
    </row>
    <row r="15" spans="1:10" ht="18" customHeight="1" x14ac:dyDescent="0.25">
      <c r="A15" s="255"/>
      <c r="B15" s="288">
        <v>92</v>
      </c>
      <c r="C15" s="334" t="s">
        <v>301</v>
      </c>
      <c r="D15" s="335"/>
      <c r="E15" s="160">
        <v>101851.92</v>
      </c>
      <c r="F15" s="160">
        <v>91207</v>
      </c>
      <c r="G15" s="203">
        <v>-83247.05</v>
      </c>
      <c r="H15" s="259">
        <f t="shared" si="0"/>
        <v>-81.733412585643947</v>
      </c>
      <c r="I15" s="259">
        <v>0</v>
      </c>
      <c r="J15" s="139"/>
    </row>
    <row r="16" spans="1:10" ht="18" customHeight="1" x14ac:dyDescent="0.25">
      <c r="A16" s="244"/>
      <c r="B16" s="245"/>
      <c r="C16" s="245"/>
      <c r="D16" s="245"/>
      <c r="E16" s="245"/>
      <c r="F16" s="246"/>
      <c r="G16" s="246"/>
      <c r="H16" s="246"/>
      <c r="I16" s="246"/>
      <c r="J16" s="139"/>
    </row>
    <row r="17" spans="1:10" x14ac:dyDescent="0.25">
      <c r="A17" s="140"/>
      <c r="B17" s="140"/>
      <c r="C17" s="140"/>
      <c r="D17" s="140"/>
      <c r="E17" s="140"/>
      <c r="F17" s="140"/>
      <c r="G17" s="140"/>
      <c r="H17" s="139"/>
      <c r="I17" s="139"/>
      <c r="J17" s="139"/>
    </row>
    <row r="18" spans="1:10" ht="89.25" customHeight="1" x14ac:dyDescent="0.25">
      <c r="A18" s="362" t="s">
        <v>164</v>
      </c>
      <c r="B18" s="363"/>
      <c r="C18" s="364"/>
      <c r="D18" s="50" t="s">
        <v>23</v>
      </c>
      <c r="E18" s="51" t="s">
        <v>241</v>
      </c>
      <c r="F18" s="52" t="s">
        <v>281</v>
      </c>
      <c r="G18" s="52" t="s">
        <v>280</v>
      </c>
      <c r="H18" s="19" t="s">
        <v>232</v>
      </c>
      <c r="I18" s="19" t="s">
        <v>232</v>
      </c>
      <c r="J18" s="139"/>
    </row>
    <row r="19" spans="1:10" x14ac:dyDescent="0.25">
      <c r="A19" s="365" t="s">
        <v>32</v>
      </c>
      <c r="B19" s="366"/>
      <c r="C19" s="367"/>
      <c r="D19" s="123" t="s">
        <v>25</v>
      </c>
      <c r="E19" s="133" t="s">
        <v>235</v>
      </c>
      <c r="F19" s="134" t="s">
        <v>236</v>
      </c>
      <c r="G19" s="134" t="s">
        <v>237</v>
      </c>
      <c r="H19" s="135" t="s">
        <v>234</v>
      </c>
      <c r="I19" s="135" t="s">
        <v>233</v>
      </c>
      <c r="J19" s="139"/>
    </row>
    <row r="20" spans="1:10" ht="15" customHeight="1" x14ac:dyDescent="0.25">
      <c r="A20" s="368" t="s">
        <v>91</v>
      </c>
      <c r="B20" s="369"/>
      <c r="C20" s="370"/>
      <c r="D20" s="124" t="s">
        <v>92</v>
      </c>
      <c r="E20" s="53">
        <v>3233995.7420000001</v>
      </c>
      <c r="F20" s="53">
        <f>F21+F116</f>
        <v>3792901</v>
      </c>
      <c r="G20" s="53">
        <f>G21+G115</f>
        <v>3812832.76</v>
      </c>
      <c r="H20" s="53">
        <f>G20/E20*100</f>
        <v>117.8985089708878</v>
      </c>
      <c r="I20" s="53">
        <f>G20/F20*100</f>
        <v>100.52550172018726</v>
      </c>
      <c r="J20" s="139"/>
    </row>
    <row r="21" spans="1:10" ht="25.5" x14ac:dyDescent="0.25">
      <c r="A21" s="377" t="s">
        <v>93</v>
      </c>
      <c r="B21" s="378"/>
      <c r="C21" s="379"/>
      <c r="D21" s="289" t="s">
        <v>94</v>
      </c>
      <c r="E21" s="290">
        <v>280734.3</v>
      </c>
      <c r="F21" s="290">
        <f>F28</f>
        <v>311381</v>
      </c>
      <c r="G21" s="290">
        <f>G22+G28</f>
        <v>313353.28999999998</v>
      </c>
      <c r="H21" s="291">
        <f>G21/E21*100</f>
        <v>111.61916801758815</v>
      </c>
      <c r="I21" s="291">
        <f t="shared" ref="I21:I78" si="2">G21/F21*100</f>
        <v>100.63340088187782</v>
      </c>
      <c r="J21" s="139"/>
    </row>
    <row r="22" spans="1:10" ht="15" customHeight="1" x14ac:dyDescent="0.25">
      <c r="A22" s="374" t="s">
        <v>95</v>
      </c>
      <c r="B22" s="375"/>
      <c r="C22" s="376"/>
      <c r="D22" s="17" t="s">
        <v>96</v>
      </c>
      <c r="E22" s="24">
        <v>2617.81</v>
      </c>
      <c r="F22" s="24">
        <v>0</v>
      </c>
      <c r="G22" s="24">
        <f t="shared" ref="G22:G25" si="3">G23</f>
        <v>0</v>
      </c>
      <c r="H22" s="24">
        <v>0</v>
      </c>
      <c r="I22" s="24">
        <v>0</v>
      </c>
      <c r="J22" s="139"/>
    </row>
    <row r="23" spans="1:10" ht="25.5" customHeight="1" x14ac:dyDescent="0.25">
      <c r="A23" s="348" t="s">
        <v>89</v>
      </c>
      <c r="B23" s="349"/>
      <c r="C23" s="350"/>
      <c r="D23" s="128" t="s">
        <v>97</v>
      </c>
      <c r="E23" s="25">
        <v>2617.81</v>
      </c>
      <c r="F23" s="25">
        <v>0</v>
      </c>
      <c r="G23" s="25">
        <f t="shared" si="3"/>
        <v>0</v>
      </c>
      <c r="H23" s="25">
        <v>0</v>
      </c>
      <c r="I23" s="25">
        <v>0</v>
      </c>
      <c r="J23" s="139"/>
    </row>
    <row r="24" spans="1:10" ht="25.5" x14ac:dyDescent="0.25">
      <c r="A24" s="381" t="s">
        <v>98</v>
      </c>
      <c r="B24" s="382"/>
      <c r="C24" s="383"/>
      <c r="D24" s="125" t="s">
        <v>99</v>
      </c>
      <c r="E24" s="26">
        <v>2617.81</v>
      </c>
      <c r="F24" s="26">
        <v>0</v>
      </c>
      <c r="G24" s="26">
        <f t="shared" si="3"/>
        <v>0</v>
      </c>
      <c r="H24" s="26">
        <v>0</v>
      </c>
      <c r="I24" s="26">
        <v>0</v>
      </c>
      <c r="J24" s="139"/>
    </row>
    <row r="25" spans="1:10" x14ac:dyDescent="0.25">
      <c r="A25" s="354" t="s">
        <v>103</v>
      </c>
      <c r="B25" s="390"/>
      <c r="C25" s="391"/>
      <c r="D25" s="16" t="s">
        <v>100</v>
      </c>
      <c r="E25" s="27">
        <v>2617.81</v>
      </c>
      <c r="F25" s="27">
        <v>0</v>
      </c>
      <c r="G25" s="27">
        <f t="shared" si="3"/>
        <v>0</v>
      </c>
      <c r="H25" s="27">
        <v>0</v>
      </c>
      <c r="I25" s="27">
        <v>0</v>
      </c>
      <c r="J25" s="139"/>
    </row>
    <row r="26" spans="1:10" x14ac:dyDescent="0.25">
      <c r="A26" s="365">
        <v>37</v>
      </c>
      <c r="B26" s="366"/>
      <c r="C26" s="367"/>
      <c r="D26" s="127" t="s">
        <v>163</v>
      </c>
      <c r="E26" s="23">
        <v>2617.81</v>
      </c>
      <c r="F26" s="21">
        <v>0</v>
      </c>
      <c r="G26" s="21">
        <f>G27</f>
        <v>0</v>
      </c>
      <c r="H26" s="21">
        <v>0</v>
      </c>
      <c r="I26" s="21">
        <v>0</v>
      </c>
      <c r="J26" s="139"/>
    </row>
    <row r="27" spans="1:10" ht="15.75" thickBot="1" x14ac:dyDescent="0.3">
      <c r="A27" s="283">
        <v>3722</v>
      </c>
      <c r="B27" s="284"/>
      <c r="C27" s="285"/>
      <c r="D27" s="286" t="s">
        <v>209</v>
      </c>
      <c r="E27" s="287">
        <v>2617.81</v>
      </c>
      <c r="F27" s="287">
        <v>0</v>
      </c>
      <c r="G27" s="287">
        <v>0</v>
      </c>
      <c r="H27" s="287">
        <v>0</v>
      </c>
      <c r="I27" s="287">
        <v>0</v>
      </c>
      <c r="J27" s="139"/>
    </row>
    <row r="28" spans="1:10" ht="15" customHeight="1" x14ac:dyDescent="0.25">
      <c r="A28" s="371" t="s">
        <v>101</v>
      </c>
      <c r="B28" s="372"/>
      <c r="C28" s="373"/>
      <c r="D28" s="281" t="s">
        <v>129</v>
      </c>
      <c r="E28" s="282">
        <v>278116.49</v>
      </c>
      <c r="F28" s="282">
        <f>F29+F67</f>
        <v>311381</v>
      </c>
      <c r="G28" s="282">
        <f>G29+G67</f>
        <v>313353.28999999998</v>
      </c>
      <c r="H28" s="282">
        <f t="shared" ref="H28:H92" si="4">G28/E28*100</f>
        <v>112.66979890333005</v>
      </c>
      <c r="I28" s="282">
        <f t="shared" si="2"/>
        <v>100.63340088187782</v>
      </c>
      <c r="J28" s="139"/>
    </row>
    <row r="29" spans="1:10" ht="15" customHeight="1" x14ac:dyDescent="0.25">
      <c r="A29" s="374" t="s">
        <v>45</v>
      </c>
      <c r="B29" s="375"/>
      <c r="C29" s="376"/>
      <c r="D29" s="17" t="s">
        <v>34</v>
      </c>
      <c r="E29" s="24">
        <v>222411.16</v>
      </c>
      <c r="F29" s="24">
        <f t="shared" ref="F29:G29" si="5">F30</f>
        <v>224550</v>
      </c>
      <c r="G29" s="24">
        <f t="shared" si="5"/>
        <v>224497.65</v>
      </c>
      <c r="H29" s="24">
        <f t="shared" si="4"/>
        <v>100.93812288915717</v>
      </c>
      <c r="I29" s="24">
        <f t="shared" si="2"/>
        <v>99.976686706746818</v>
      </c>
      <c r="J29" s="139"/>
    </row>
    <row r="30" spans="1:10" ht="25.5" customHeight="1" x14ac:dyDescent="0.25">
      <c r="A30" s="348" t="s">
        <v>33</v>
      </c>
      <c r="B30" s="349"/>
      <c r="C30" s="350"/>
      <c r="D30" s="128" t="s">
        <v>72</v>
      </c>
      <c r="E30" s="25">
        <v>222411.16</v>
      </c>
      <c r="F30" s="25">
        <f>F32+F58</f>
        <v>224550</v>
      </c>
      <c r="G30" s="25">
        <f>G32+G58</f>
        <v>224497.65</v>
      </c>
      <c r="H30" s="25">
        <f t="shared" si="4"/>
        <v>100.93812288915717</v>
      </c>
      <c r="I30" s="25">
        <f t="shared" si="2"/>
        <v>99.976686706746818</v>
      </c>
      <c r="J30" s="139"/>
    </row>
    <row r="31" spans="1:10" x14ac:dyDescent="0.25">
      <c r="A31" s="351" t="s">
        <v>35</v>
      </c>
      <c r="B31" s="392"/>
      <c r="C31" s="393"/>
      <c r="D31" s="15" t="s">
        <v>14</v>
      </c>
      <c r="E31" s="28">
        <v>191025.47</v>
      </c>
      <c r="F31" s="28">
        <f>F32</f>
        <v>206391</v>
      </c>
      <c r="G31" s="28">
        <f t="shared" ref="G31" si="6">G32</f>
        <v>206338.65</v>
      </c>
      <c r="H31" s="28">
        <f t="shared" si="4"/>
        <v>108.0163027474818</v>
      </c>
      <c r="I31" s="28">
        <f t="shared" si="2"/>
        <v>99.974635521897753</v>
      </c>
      <c r="J31" s="139"/>
    </row>
    <row r="32" spans="1:10" x14ac:dyDescent="0.25">
      <c r="A32" s="354" t="s">
        <v>36</v>
      </c>
      <c r="B32" s="390"/>
      <c r="C32" s="391"/>
      <c r="D32" s="16" t="s">
        <v>37</v>
      </c>
      <c r="E32" s="27">
        <v>191025.47</v>
      </c>
      <c r="F32" s="27">
        <f>F33+F56</f>
        <v>206391</v>
      </c>
      <c r="G32" s="27">
        <f>G33+G56</f>
        <v>206338.65</v>
      </c>
      <c r="H32" s="27">
        <f t="shared" si="4"/>
        <v>108.0163027474818</v>
      </c>
      <c r="I32" s="27">
        <f t="shared" si="2"/>
        <v>99.974635521897753</v>
      </c>
      <c r="J32" s="139"/>
    </row>
    <row r="33" spans="1:10" x14ac:dyDescent="0.25">
      <c r="A33" s="365">
        <v>32</v>
      </c>
      <c r="B33" s="384"/>
      <c r="C33" s="385"/>
      <c r="D33" s="127" t="s">
        <v>24</v>
      </c>
      <c r="E33" s="23">
        <v>189529.5</v>
      </c>
      <c r="F33" s="56">
        <v>204700</v>
      </c>
      <c r="G33" s="56">
        <f>SUM(G34:G55)</f>
        <v>204700</v>
      </c>
      <c r="H33" s="141">
        <f t="shared" si="4"/>
        <v>108.00429484592109</v>
      </c>
      <c r="I33" s="141">
        <f t="shared" si="2"/>
        <v>100</v>
      </c>
      <c r="J33" s="139"/>
    </row>
    <row r="34" spans="1:10" x14ac:dyDescent="0.25">
      <c r="A34" s="341">
        <v>3211</v>
      </c>
      <c r="B34" s="344"/>
      <c r="C34" s="345"/>
      <c r="D34" s="130" t="s">
        <v>171</v>
      </c>
      <c r="E34" s="21">
        <v>10369.68</v>
      </c>
      <c r="F34" s="22">
        <v>0</v>
      </c>
      <c r="G34" s="22">
        <v>13791.06</v>
      </c>
      <c r="H34" s="141">
        <f t="shared" si="4"/>
        <v>132.99407503413798</v>
      </c>
      <c r="I34" s="141">
        <v>0</v>
      </c>
      <c r="J34" s="139"/>
    </row>
    <row r="35" spans="1:10" ht="25.5" x14ac:dyDescent="0.25">
      <c r="A35" s="341">
        <v>3212</v>
      </c>
      <c r="B35" s="344"/>
      <c r="C35" s="345"/>
      <c r="D35" s="130" t="s">
        <v>172</v>
      </c>
      <c r="E35" s="21">
        <v>80417.100000000006</v>
      </c>
      <c r="F35" s="22">
        <v>0</v>
      </c>
      <c r="G35" s="22">
        <v>77083.210000000006</v>
      </c>
      <c r="H35" s="141">
        <f t="shared" si="4"/>
        <v>95.854252391593334</v>
      </c>
      <c r="I35" s="141">
        <v>0</v>
      </c>
      <c r="J35" s="139"/>
    </row>
    <row r="36" spans="1:10" x14ac:dyDescent="0.25">
      <c r="A36" s="341">
        <v>3213</v>
      </c>
      <c r="B36" s="344"/>
      <c r="C36" s="345"/>
      <c r="D36" s="130" t="s">
        <v>173</v>
      </c>
      <c r="E36" s="21">
        <v>558.1</v>
      </c>
      <c r="F36" s="22">
        <v>0</v>
      </c>
      <c r="G36" s="22">
        <v>800.5</v>
      </c>
      <c r="H36" s="141">
        <f t="shared" si="4"/>
        <v>143.4330765095861</v>
      </c>
      <c r="I36" s="141">
        <v>0</v>
      </c>
      <c r="J36" s="139"/>
    </row>
    <row r="37" spans="1:10" x14ac:dyDescent="0.25">
      <c r="A37" s="341">
        <v>3214</v>
      </c>
      <c r="B37" s="344"/>
      <c r="C37" s="345"/>
      <c r="D37" s="130" t="s">
        <v>174</v>
      </c>
      <c r="E37" s="21">
        <v>687.59</v>
      </c>
      <c r="F37" s="22">
        <v>0</v>
      </c>
      <c r="G37" s="22">
        <v>936.35</v>
      </c>
      <c r="H37" s="141">
        <f t="shared" si="4"/>
        <v>136.17853662793235</v>
      </c>
      <c r="I37" s="141">
        <v>0</v>
      </c>
      <c r="J37" s="139"/>
    </row>
    <row r="38" spans="1:10" x14ac:dyDescent="0.25">
      <c r="A38" s="341">
        <v>3221</v>
      </c>
      <c r="B38" s="344"/>
      <c r="C38" s="345"/>
      <c r="D38" s="130" t="s">
        <v>175</v>
      </c>
      <c r="E38" s="21">
        <v>16611.77</v>
      </c>
      <c r="F38" s="22">
        <v>0</v>
      </c>
      <c r="G38" s="22">
        <v>12559.29</v>
      </c>
      <c r="H38" s="141">
        <f t="shared" si="4"/>
        <v>75.604766981483621</v>
      </c>
      <c r="I38" s="141">
        <v>0</v>
      </c>
      <c r="J38" s="139"/>
    </row>
    <row r="39" spans="1:10" x14ac:dyDescent="0.25">
      <c r="A39" s="341">
        <v>3222</v>
      </c>
      <c r="B39" s="344"/>
      <c r="C39" s="345"/>
      <c r="D39" s="130" t="s">
        <v>195</v>
      </c>
      <c r="E39" s="21">
        <v>3430.26</v>
      </c>
      <c r="F39" s="22">
        <v>0</v>
      </c>
      <c r="G39" s="22">
        <v>3217.64</v>
      </c>
      <c r="H39" s="141">
        <v>0</v>
      </c>
      <c r="I39" s="141">
        <v>0</v>
      </c>
      <c r="J39" s="139"/>
    </row>
    <row r="40" spans="1:10" x14ac:dyDescent="0.25">
      <c r="A40" s="341">
        <v>3223</v>
      </c>
      <c r="B40" s="344"/>
      <c r="C40" s="345"/>
      <c r="D40" s="130" t="s">
        <v>176</v>
      </c>
      <c r="E40" s="21">
        <v>38170.14</v>
      </c>
      <c r="F40" s="22">
        <v>0</v>
      </c>
      <c r="G40" s="22">
        <v>53225.279999999999</v>
      </c>
      <c r="H40" s="141">
        <f t="shared" si="4"/>
        <v>139.44219224765746</v>
      </c>
      <c r="I40" s="141">
        <v>0</v>
      </c>
      <c r="J40" s="139"/>
    </row>
    <row r="41" spans="1:10" x14ac:dyDescent="0.25">
      <c r="A41" s="341">
        <v>3225</v>
      </c>
      <c r="B41" s="344"/>
      <c r="C41" s="345"/>
      <c r="D41" s="130" t="s">
        <v>177</v>
      </c>
      <c r="E41" s="21">
        <v>308.75</v>
      </c>
      <c r="F41" s="22">
        <v>0</v>
      </c>
      <c r="G41" s="22">
        <v>591.5</v>
      </c>
      <c r="H41" s="141">
        <f t="shared" si="4"/>
        <v>191.57894736842104</v>
      </c>
      <c r="I41" s="141">
        <v>0</v>
      </c>
      <c r="J41" s="139"/>
    </row>
    <row r="42" spans="1:10" x14ac:dyDescent="0.25">
      <c r="A42" s="341">
        <v>3227</v>
      </c>
      <c r="B42" s="344"/>
      <c r="C42" s="345"/>
      <c r="D42" s="130" t="s">
        <v>178</v>
      </c>
      <c r="E42" s="21">
        <v>1230.5999999999999</v>
      </c>
      <c r="F42" s="22">
        <v>0</v>
      </c>
      <c r="G42" s="22">
        <v>1912.63</v>
      </c>
      <c r="H42" s="141">
        <f t="shared" si="4"/>
        <v>155.42255810173901</v>
      </c>
      <c r="I42" s="141">
        <v>0</v>
      </c>
      <c r="J42" s="139"/>
    </row>
    <row r="43" spans="1:10" x14ac:dyDescent="0.25">
      <c r="A43" s="341">
        <v>3231</v>
      </c>
      <c r="B43" s="344"/>
      <c r="C43" s="345"/>
      <c r="D43" s="130" t="s">
        <v>179</v>
      </c>
      <c r="E43" s="21">
        <v>6567.5</v>
      </c>
      <c r="F43" s="22">
        <v>0</v>
      </c>
      <c r="G43" s="22">
        <v>5540.02</v>
      </c>
      <c r="H43" s="141">
        <f t="shared" si="4"/>
        <v>84.355081842405781</v>
      </c>
      <c r="I43" s="141">
        <v>0</v>
      </c>
      <c r="J43" s="139"/>
    </row>
    <row r="44" spans="1:10" x14ac:dyDescent="0.25">
      <c r="A44" s="341">
        <v>3233</v>
      </c>
      <c r="B44" s="344"/>
      <c r="C44" s="345"/>
      <c r="D44" s="130" t="s">
        <v>180</v>
      </c>
      <c r="E44" s="21">
        <v>467.38</v>
      </c>
      <c r="F44" s="22">
        <v>0</v>
      </c>
      <c r="G44" s="22">
        <v>724.25</v>
      </c>
      <c r="H44" s="141">
        <f t="shared" si="4"/>
        <v>154.9595618126578</v>
      </c>
      <c r="I44" s="141">
        <v>0</v>
      </c>
      <c r="J44" s="139"/>
    </row>
    <row r="45" spans="1:10" x14ac:dyDescent="0.25">
      <c r="A45" s="341">
        <v>3234</v>
      </c>
      <c r="B45" s="344"/>
      <c r="C45" s="345"/>
      <c r="D45" s="130" t="s">
        <v>181</v>
      </c>
      <c r="E45" s="21">
        <v>5872.66</v>
      </c>
      <c r="F45" s="22">
        <v>0</v>
      </c>
      <c r="G45" s="22">
        <v>7466.02</v>
      </c>
      <c r="H45" s="141">
        <f t="shared" si="4"/>
        <v>127.13182782589152</v>
      </c>
      <c r="I45" s="141">
        <v>0</v>
      </c>
      <c r="J45" s="139"/>
    </row>
    <row r="46" spans="1:10" x14ac:dyDescent="0.25">
      <c r="A46" s="341">
        <v>3235</v>
      </c>
      <c r="B46" s="344"/>
      <c r="C46" s="345"/>
      <c r="D46" s="130" t="s">
        <v>182</v>
      </c>
      <c r="E46" s="21">
        <v>4302.59</v>
      </c>
      <c r="F46" s="22">
        <v>0</v>
      </c>
      <c r="G46" s="22">
        <v>6347.25</v>
      </c>
      <c r="H46" s="141">
        <f t="shared" si="4"/>
        <v>147.52160907732318</v>
      </c>
      <c r="I46" s="141">
        <v>0</v>
      </c>
      <c r="J46" s="139"/>
    </row>
    <row r="47" spans="1:10" x14ac:dyDescent="0.25">
      <c r="A47" s="341">
        <v>3236</v>
      </c>
      <c r="B47" s="344"/>
      <c r="C47" s="345"/>
      <c r="D47" s="130" t="s">
        <v>183</v>
      </c>
      <c r="E47" s="21">
        <v>3649.02</v>
      </c>
      <c r="F47" s="22">
        <v>0</v>
      </c>
      <c r="G47" s="22">
        <v>4929</v>
      </c>
      <c r="H47" s="141">
        <v>0</v>
      </c>
      <c r="I47" s="141">
        <v>0</v>
      </c>
      <c r="J47" s="139"/>
    </row>
    <row r="48" spans="1:10" x14ac:dyDescent="0.25">
      <c r="A48" s="341">
        <v>3237</v>
      </c>
      <c r="B48" s="344"/>
      <c r="C48" s="345"/>
      <c r="D48" s="130" t="s">
        <v>184</v>
      </c>
      <c r="E48" s="21">
        <v>2832</v>
      </c>
      <c r="F48" s="22">
        <v>0</v>
      </c>
      <c r="G48" s="22">
        <v>3116.34</v>
      </c>
      <c r="H48" s="141">
        <f t="shared" si="4"/>
        <v>110.04025423728814</v>
      </c>
      <c r="I48" s="141">
        <v>0</v>
      </c>
      <c r="J48" s="139"/>
    </row>
    <row r="49" spans="1:10" x14ac:dyDescent="0.25">
      <c r="A49" s="341">
        <v>3238</v>
      </c>
      <c r="B49" s="344"/>
      <c r="C49" s="345"/>
      <c r="D49" s="130" t="s">
        <v>185</v>
      </c>
      <c r="E49" s="21">
        <v>5765.24</v>
      </c>
      <c r="F49" s="22">
        <v>0</v>
      </c>
      <c r="G49" s="22">
        <v>5063.63</v>
      </c>
      <c r="H49" s="141">
        <f t="shared" si="4"/>
        <v>87.830341841796695</v>
      </c>
      <c r="I49" s="141">
        <v>0</v>
      </c>
      <c r="J49" s="139"/>
    </row>
    <row r="50" spans="1:10" x14ac:dyDescent="0.25">
      <c r="A50" s="341">
        <v>3239</v>
      </c>
      <c r="B50" s="344"/>
      <c r="C50" s="345"/>
      <c r="D50" s="130" t="s">
        <v>186</v>
      </c>
      <c r="E50" s="21">
        <v>3496.11</v>
      </c>
      <c r="F50" s="22">
        <v>0</v>
      </c>
      <c r="G50" s="22">
        <v>2443.69</v>
      </c>
      <c r="H50" s="141">
        <f t="shared" si="4"/>
        <v>69.897400253424522</v>
      </c>
      <c r="I50" s="141">
        <v>0</v>
      </c>
      <c r="J50" s="139"/>
    </row>
    <row r="51" spans="1:10" x14ac:dyDescent="0.25">
      <c r="A51" s="341">
        <v>3292</v>
      </c>
      <c r="B51" s="344"/>
      <c r="C51" s="345"/>
      <c r="D51" s="130" t="s">
        <v>187</v>
      </c>
      <c r="E51" s="21">
        <v>2615.42</v>
      </c>
      <c r="F51" s="22">
        <v>0</v>
      </c>
      <c r="G51" s="22">
        <v>2665.61</v>
      </c>
      <c r="H51" s="141">
        <f t="shared" si="4"/>
        <v>101.91900344877686</v>
      </c>
      <c r="I51" s="141">
        <v>0</v>
      </c>
      <c r="J51" s="139"/>
    </row>
    <row r="52" spans="1:10" x14ac:dyDescent="0.25">
      <c r="A52" s="341">
        <v>3293</v>
      </c>
      <c r="B52" s="344"/>
      <c r="C52" s="345"/>
      <c r="D52" s="130" t="s">
        <v>188</v>
      </c>
      <c r="E52" s="21">
        <v>0</v>
      </c>
      <c r="F52" s="22">
        <v>0</v>
      </c>
      <c r="G52" s="22">
        <v>0</v>
      </c>
      <c r="H52" s="141">
        <v>0</v>
      </c>
      <c r="I52" s="141">
        <v>0</v>
      </c>
      <c r="J52" s="139"/>
    </row>
    <row r="53" spans="1:10" x14ac:dyDescent="0.25">
      <c r="A53" s="341">
        <v>3294</v>
      </c>
      <c r="B53" s="344"/>
      <c r="C53" s="345"/>
      <c r="D53" s="130" t="s">
        <v>189</v>
      </c>
      <c r="E53" s="21">
        <v>141</v>
      </c>
      <c r="F53" s="22">
        <v>0</v>
      </c>
      <c r="G53" s="22">
        <v>85</v>
      </c>
      <c r="H53" s="141">
        <f t="shared" si="4"/>
        <v>60.283687943262407</v>
      </c>
      <c r="I53" s="141">
        <v>0</v>
      </c>
      <c r="J53" s="139"/>
    </row>
    <row r="54" spans="1:10" x14ac:dyDescent="0.25">
      <c r="A54" s="341">
        <v>3295</v>
      </c>
      <c r="B54" s="344"/>
      <c r="C54" s="345"/>
      <c r="D54" s="130" t="s">
        <v>190</v>
      </c>
      <c r="E54" s="21">
        <v>0</v>
      </c>
      <c r="F54" s="22">
        <v>0</v>
      </c>
      <c r="G54" s="22">
        <v>254.88</v>
      </c>
      <c r="H54" s="141">
        <v>0</v>
      </c>
      <c r="I54" s="141">
        <v>0</v>
      </c>
      <c r="J54" s="139"/>
    </row>
    <row r="55" spans="1:10" x14ac:dyDescent="0.25">
      <c r="A55" s="341">
        <v>3299</v>
      </c>
      <c r="B55" s="344"/>
      <c r="C55" s="345"/>
      <c r="D55" s="130" t="s">
        <v>191</v>
      </c>
      <c r="E55" s="21">
        <v>2036.59</v>
      </c>
      <c r="F55" s="22">
        <v>0</v>
      </c>
      <c r="G55" s="22">
        <v>1946.85</v>
      </c>
      <c r="H55" s="141">
        <f t="shared" si="4"/>
        <v>95.593614816924372</v>
      </c>
      <c r="I55" s="141">
        <v>0</v>
      </c>
      <c r="J55" s="139"/>
    </row>
    <row r="56" spans="1:10" ht="15" customHeight="1" x14ac:dyDescent="0.25">
      <c r="A56" s="365">
        <v>34</v>
      </c>
      <c r="B56" s="384"/>
      <c r="C56" s="385"/>
      <c r="D56" s="127" t="s">
        <v>111</v>
      </c>
      <c r="E56" s="23">
        <v>1495.97</v>
      </c>
      <c r="F56" s="56">
        <v>1691</v>
      </c>
      <c r="G56" s="56">
        <f>G57</f>
        <v>1638.65</v>
      </c>
      <c r="H56" s="141">
        <f t="shared" si="4"/>
        <v>109.53762441760195</v>
      </c>
      <c r="I56" s="141">
        <f t="shared" si="2"/>
        <v>96.904198698994676</v>
      </c>
      <c r="J56" s="139"/>
    </row>
    <row r="57" spans="1:10" ht="15" customHeight="1" x14ac:dyDescent="0.25">
      <c r="A57" s="357">
        <v>3431</v>
      </c>
      <c r="B57" s="344"/>
      <c r="C57" s="345"/>
      <c r="D57" s="127" t="s">
        <v>192</v>
      </c>
      <c r="E57" s="21">
        <v>1495.97</v>
      </c>
      <c r="F57" s="21">
        <v>0</v>
      </c>
      <c r="G57" s="21">
        <v>1638.65</v>
      </c>
      <c r="H57" s="141">
        <f t="shared" si="4"/>
        <v>109.53762441760195</v>
      </c>
      <c r="I57" s="141">
        <v>0</v>
      </c>
      <c r="J57" s="139"/>
    </row>
    <row r="58" spans="1:10" ht="25.5" x14ac:dyDescent="0.25">
      <c r="A58" s="351" t="s">
        <v>38</v>
      </c>
      <c r="B58" s="352"/>
      <c r="C58" s="353"/>
      <c r="D58" s="15" t="s">
        <v>39</v>
      </c>
      <c r="E58" s="28">
        <v>16813</v>
      </c>
      <c r="F58" s="28">
        <f>F59</f>
        <v>18159</v>
      </c>
      <c r="G58" s="28">
        <f t="shared" ref="G58:G59" si="7">G59</f>
        <v>18159</v>
      </c>
      <c r="H58" s="28">
        <f t="shared" si="4"/>
        <v>108.00570986736453</v>
      </c>
      <c r="I58" s="28">
        <f t="shared" si="2"/>
        <v>100</v>
      </c>
      <c r="J58" s="139"/>
    </row>
    <row r="59" spans="1:10" x14ac:dyDescent="0.25">
      <c r="A59" s="354" t="s">
        <v>36</v>
      </c>
      <c r="B59" s="355"/>
      <c r="C59" s="356"/>
      <c r="D59" s="16" t="s">
        <v>37</v>
      </c>
      <c r="E59" s="27">
        <v>16813</v>
      </c>
      <c r="F59" s="27">
        <f>F60</f>
        <v>18159</v>
      </c>
      <c r="G59" s="27">
        <f t="shared" si="7"/>
        <v>18159</v>
      </c>
      <c r="H59" s="27">
        <f t="shared" si="4"/>
        <v>108.00570986736453</v>
      </c>
      <c r="I59" s="27">
        <f t="shared" si="2"/>
        <v>100</v>
      </c>
      <c r="J59" s="139"/>
    </row>
    <row r="60" spans="1:10" x14ac:dyDescent="0.25">
      <c r="A60" s="357">
        <v>32</v>
      </c>
      <c r="B60" s="344"/>
      <c r="C60" s="345"/>
      <c r="D60" s="127" t="s">
        <v>24</v>
      </c>
      <c r="E60" s="23">
        <v>16813</v>
      </c>
      <c r="F60" s="56">
        <v>18159</v>
      </c>
      <c r="G60" s="56">
        <f>G61+G62</f>
        <v>18159</v>
      </c>
      <c r="H60" s="22">
        <f t="shared" si="4"/>
        <v>108.00570986736453</v>
      </c>
      <c r="I60" s="22">
        <f t="shared" si="2"/>
        <v>100</v>
      </c>
      <c r="J60" s="139"/>
    </row>
    <row r="61" spans="1:10" ht="15" customHeight="1" x14ac:dyDescent="0.25">
      <c r="A61" s="357">
        <v>3224</v>
      </c>
      <c r="B61" s="344"/>
      <c r="C61" s="345"/>
      <c r="D61" s="127" t="s">
        <v>193</v>
      </c>
      <c r="E61" s="21">
        <v>1813</v>
      </c>
      <c r="F61" s="21">
        <v>0</v>
      </c>
      <c r="G61" s="21">
        <v>1959</v>
      </c>
      <c r="H61" s="21">
        <f t="shared" si="4"/>
        <v>108.05295091009377</v>
      </c>
      <c r="I61" s="21">
        <v>0</v>
      </c>
      <c r="J61" s="139"/>
    </row>
    <row r="62" spans="1:10" ht="15" customHeight="1" x14ac:dyDescent="0.25">
      <c r="A62" s="357">
        <v>3232</v>
      </c>
      <c r="B62" s="344"/>
      <c r="C62" s="345"/>
      <c r="D62" s="127" t="s">
        <v>194</v>
      </c>
      <c r="E62" s="21">
        <v>15000</v>
      </c>
      <c r="F62" s="21">
        <v>0</v>
      </c>
      <c r="G62" s="21">
        <v>16200</v>
      </c>
      <c r="H62" s="21">
        <f t="shared" si="4"/>
        <v>108</v>
      </c>
      <c r="I62" s="21">
        <v>0</v>
      </c>
      <c r="J62" s="139"/>
    </row>
    <row r="63" spans="1:10" x14ac:dyDescent="0.25">
      <c r="A63" s="351" t="s">
        <v>74</v>
      </c>
      <c r="B63" s="352"/>
      <c r="C63" s="353"/>
      <c r="D63" s="15" t="s">
        <v>75</v>
      </c>
      <c r="E63" s="28">
        <v>14572.69</v>
      </c>
      <c r="F63" s="28">
        <v>0</v>
      </c>
      <c r="G63" s="28">
        <f>G64</f>
        <v>0</v>
      </c>
      <c r="H63" s="28">
        <v>0</v>
      </c>
      <c r="I63" s="28">
        <v>0</v>
      </c>
      <c r="J63" s="139"/>
    </row>
    <row r="64" spans="1:10" ht="15" customHeight="1" x14ac:dyDescent="0.25">
      <c r="A64" s="354" t="s">
        <v>76</v>
      </c>
      <c r="B64" s="355"/>
      <c r="C64" s="356"/>
      <c r="D64" s="16" t="s">
        <v>11</v>
      </c>
      <c r="E64" s="27">
        <v>14572.69</v>
      </c>
      <c r="F64" s="27">
        <v>0</v>
      </c>
      <c r="G64" s="27">
        <f t="shared" ref="G64" si="8">G65</f>
        <v>0</v>
      </c>
      <c r="H64" s="27">
        <v>0</v>
      </c>
      <c r="I64" s="27">
        <v>0</v>
      </c>
      <c r="J64" s="139"/>
    </row>
    <row r="65" spans="1:10" ht="15" customHeight="1" x14ac:dyDescent="0.25">
      <c r="A65" s="357">
        <v>32</v>
      </c>
      <c r="B65" s="344"/>
      <c r="C65" s="345"/>
      <c r="D65" s="127" t="s">
        <v>24</v>
      </c>
      <c r="E65" s="21">
        <v>14572.69</v>
      </c>
      <c r="F65" s="22">
        <v>0</v>
      </c>
      <c r="G65" s="22">
        <v>0</v>
      </c>
      <c r="H65" s="22">
        <v>0</v>
      </c>
      <c r="I65" s="22">
        <v>0</v>
      </c>
      <c r="J65" s="139"/>
    </row>
    <row r="66" spans="1:10" ht="15" customHeight="1" x14ac:dyDescent="0.25">
      <c r="A66" s="341">
        <v>3223</v>
      </c>
      <c r="B66" s="344"/>
      <c r="C66" s="345"/>
      <c r="D66" s="278" t="s">
        <v>176</v>
      </c>
      <c r="E66" s="23">
        <v>14572.69</v>
      </c>
      <c r="F66" s="21">
        <v>0</v>
      </c>
      <c r="G66" s="21">
        <v>0</v>
      </c>
      <c r="H66" s="21">
        <v>0</v>
      </c>
      <c r="I66" s="21">
        <v>0</v>
      </c>
      <c r="J66" s="139"/>
    </row>
    <row r="67" spans="1:10" ht="15" customHeight="1" x14ac:dyDescent="0.25">
      <c r="A67" s="374" t="s">
        <v>87</v>
      </c>
      <c r="B67" s="375"/>
      <c r="C67" s="376"/>
      <c r="D67" s="17" t="s">
        <v>88</v>
      </c>
      <c r="E67" s="24">
        <v>55705.329999999994</v>
      </c>
      <c r="F67" s="24">
        <f>F68+F97+F109</f>
        <v>86831</v>
      </c>
      <c r="G67" s="24">
        <f>G68+G97+G109</f>
        <v>88855.64</v>
      </c>
      <c r="H67" s="24">
        <f t="shared" si="4"/>
        <v>159.51012228093794</v>
      </c>
      <c r="I67" s="24">
        <f t="shared" si="2"/>
        <v>102.33170181156498</v>
      </c>
      <c r="J67" s="139"/>
    </row>
    <row r="68" spans="1:10" ht="24.75" customHeight="1" x14ac:dyDescent="0.25">
      <c r="A68" s="348" t="s">
        <v>89</v>
      </c>
      <c r="B68" s="349"/>
      <c r="C68" s="350"/>
      <c r="D68" s="128" t="s">
        <v>90</v>
      </c>
      <c r="E68" s="29">
        <v>20071.73</v>
      </c>
      <c r="F68" s="29">
        <f>F72+F76+F85+F89+F93</f>
        <v>59331</v>
      </c>
      <c r="G68" s="29">
        <f>G72+G76+G85+G89+G93</f>
        <v>58376.090000000004</v>
      </c>
      <c r="H68" s="29">
        <f t="shared" si="4"/>
        <v>290.83736180189754</v>
      </c>
      <c r="I68" s="29">
        <f t="shared" si="2"/>
        <v>98.390537830139394</v>
      </c>
      <c r="J68" s="139"/>
    </row>
    <row r="69" spans="1:10" x14ac:dyDescent="0.25">
      <c r="A69" s="381" t="s">
        <v>40</v>
      </c>
      <c r="B69" s="382"/>
      <c r="C69" s="383"/>
      <c r="D69" s="125" t="s">
        <v>41</v>
      </c>
      <c r="E69" s="30">
        <v>0</v>
      </c>
      <c r="F69" s="30">
        <v>0</v>
      </c>
      <c r="G69" s="30">
        <f t="shared" ref="G69:G70" si="9">G70</f>
        <v>0</v>
      </c>
      <c r="H69" s="30">
        <v>0</v>
      </c>
      <c r="I69" s="30">
        <v>0</v>
      </c>
      <c r="J69" s="139"/>
    </row>
    <row r="70" spans="1:10" ht="15" customHeight="1" x14ac:dyDescent="0.25">
      <c r="A70" s="354" t="s">
        <v>54</v>
      </c>
      <c r="B70" s="388"/>
      <c r="C70" s="389"/>
      <c r="D70" s="16" t="s">
        <v>11</v>
      </c>
      <c r="E70" s="27">
        <v>0</v>
      </c>
      <c r="F70" s="27">
        <v>0</v>
      </c>
      <c r="G70" s="27">
        <f t="shared" si="9"/>
        <v>0</v>
      </c>
      <c r="H70" s="27">
        <v>0</v>
      </c>
      <c r="I70" s="27">
        <v>0</v>
      </c>
      <c r="J70" s="139"/>
    </row>
    <row r="71" spans="1:10" ht="15" customHeight="1" x14ac:dyDescent="0.25">
      <c r="A71" s="357">
        <v>32</v>
      </c>
      <c r="B71" s="386"/>
      <c r="C71" s="387"/>
      <c r="D71" s="127" t="s">
        <v>24</v>
      </c>
      <c r="E71" s="21">
        <v>0</v>
      </c>
      <c r="F71" s="22">
        <v>0</v>
      </c>
      <c r="G71" s="22">
        <v>0</v>
      </c>
      <c r="H71" s="22">
        <v>0</v>
      </c>
      <c r="I71" s="22">
        <v>0</v>
      </c>
      <c r="J71" s="139"/>
    </row>
    <row r="72" spans="1:10" x14ac:dyDescent="0.25">
      <c r="A72" s="381" t="s">
        <v>61</v>
      </c>
      <c r="B72" s="382"/>
      <c r="C72" s="383"/>
      <c r="D72" s="125" t="s">
        <v>62</v>
      </c>
      <c r="E72" s="30">
        <v>187.5</v>
      </c>
      <c r="F72" s="30">
        <f t="shared" ref="F72:G73" si="10">F73</f>
        <v>300</v>
      </c>
      <c r="G72" s="30">
        <f t="shared" si="10"/>
        <v>300</v>
      </c>
      <c r="H72" s="30">
        <v>0</v>
      </c>
      <c r="I72" s="30">
        <f t="shared" si="2"/>
        <v>100</v>
      </c>
      <c r="J72" s="139"/>
    </row>
    <row r="73" spans="1:10" x14ac:dyDescent="0.25">
      <c r="A73" s="354" t="s">
        <v>76</v>
      </c>
      <c r="B73" s="355"/>
      <c r="C73" s="356"/>
      <c r="D73" s="16" t="s">
        <v>11</v>
      </c>
      <c r="E73" s="27">
        <v>187.5</v>
      </c>
      <c r="F73" s="27">
        <f>F74</f>
        <v>300</v>
      </c>
      <c r="G73" s="27">
        <f t="shared" si="10"/>
        <v>300</v>
      </c>
      <c r="H73" s="27">
        <v>0</v>
      </c>
      <c r="I73" s="27">
        <f t="shared" si="2"/>
        <v>100</v>
      </c>
      <c r="J73" s="139"/>
    </row>
    <row r="74" spans="1:10" ht="15" customHeight="1" x14ac:dyDescent="0.25">
      <c r="A74" s="357">
        <v>32</v>
      </c>
      <c r="B74" s="386"/>
      <c r="C74" s="387"/>
      <c r="D74" s="127" t="s">
        <v>24</v>
      </c>
      <c r="E74" s="21">
        <v>187.5</v>
      </c>
      <c r="F74" s="23">
        <v>300</v>
      </c>
      <c r="G74" s="21">
        <v>300</v>
      </c>
      <c r="H74" s="141">
        <v>0</v>
      </c>
      <c r="I74" s="141">
        <f t="shared" si="2"/>
        <v>100</v>
      </c>
      <c r="J74" s="139"/>
    </row>
    <row r="75" spans="1:10" ht="15" customHeight="1" x14ac:dyDescent="0.25">
      <c r="A75" s="357">
        <v>3299</v>
      </c>
      <c r="B75" s="386"/>
      <c r="C75" s="387"/>
      <c r="D75" s="127" t="s">
        <v>191</v>
      </c>
      <c r="E75" s="21">
        <v>187.5</v>
      </c>
      <c r="F75" s="21">
        <v>0</v>
      </c>
      <c r="G75" s="21">
        <v>300</v>
      </c>
      <c r="H75" s="141">
        <v>0</v>
      </c>
      <c r="I75" s="141">
        <v>0</v>
      </c>
      <c r="J75" s="139"/>
    </row>
    <row r="76" spans="1:10" x14ac:dyDescent="0.25">
      <c r="A76" s="381" t="s">
        <v>283</v>
      </c>
      <c r="B76" s="382"/>
      <c r="C76" s="383"/>
      <c r="D76" s="125" t="s">
        <v>282</v>
      </c>
      <c r="E76" s="30">
        <v>19045.23</v>
      </c>
      <c r="F76" s="30">
        <f>F77</f>
        <v>57000</v>
      </c>
      <c r="G76" s="30">
        <f t="shared" ref="G76" si="11">G77</f>
        <v>56881.73</v>
      </c>
      <c r="H76" s="30">
        <v>0</v>
      </c>
      <c r="I76" s="30">
        <f t="shared" si="2"/>
        <v>99.792508771929832</v>
      </c>
      <c r="J76" s="139"/>
    </row>
    <row r="77" spans="1:10" x14ac:dyDescent="0.25">
      <c r="A77" s="354" t="s">
        <v>54</v>
      </c>
      <c r="B77" s="388"/>
      <c r="C77" s="389"/>
      <c r="D77" s="16" t="s">
        <v>11</v>
      </c>
      <c r="E77" s="27">
        <v>19045.23</v>
      </c>
      <c r="F77" s="27">
        <f>F78+F82</f>
        <v>57000</v>
      </c>
      <c r="G77" s="27">
        <f>G78+G82</f>
        <v>56881.73</v>
      </c>
      <c r="H77" s="27">
        <v>0</v>
      </c>
      <c r="I77" s="27">
        <f t="shared" si="2"/>
        <v>99.792508771929832</v>
      </c>
      <c r="J77" s="139"/>
    </row>
    <row r="78" spans="1:10" x14ac:dyDescent="0.25">
      <c r="A78" s="357">
        <v>31</v>
      </c>
      <c r="B78" s="386"/>
      <c r="C78" s="387"/>
      <c r="D78" s="127" t="s">
        <v>15</v>
      </c>
      <c r="E78" s="23">
        <v>18299.79</v>
      </c>
      <c r="F78" s="56">
        <v>56200</v>
      </c>
      <c r="G78" s="56">
        <f>G79+G80+G81</f>
        <v>55917.57</v>
      </c>
      <c r="H78" s="56">
        <v>0</v>
      </c>
      <c r="I78" s="56">
        <f t="shared" si="2"/>
        <v>99.497455516014227</v>
      </c>
      <c r="J78" s="139"/>
    </row>
    <row r="79" spans="1:10" x14ac:dyDescent="0.25">
      <c r="A79" s="341">
        <v>3111</v>
      </c>
      <c r="B79" s="346"/>
      <c r="C79" s="347"/>
      <c r="D79" s="130" t="s">
        <v>55</v>
      </c>
      <c r="E79" s="21">
        <v>13819.56</v>
      </c>
      <c r="F79" s="22">
        <v>0</v>
      </c>
      <c r="G79" s="22">
        <v>44958.02</v>
      </c>
      <c r="H79" s="22">
        <v>0</v>
      </c>
      <c r="I79" s="22">
        <v>0</v>
      </c>
      <c r="J79" s="139"/>
    </row>
    <row r="80" spans="1:10" x14ac:dyDescent="0.25">
      <c r="A80" s="121">
        <v>3121</v>
      </c>
      <c r="B80" s="129"/>
      <c r="C80" s="130"/>
      <c r="D80" s="130" t="s">
        <v>196</v>
      </c>
      <c r="E80" s="21">
        <v>2200</v>
      </c>
      <c r="F80" s="22">
        <v>0</v>
      </c>
      <c r="G80" s="22">
        <v>3541.44</v>
      </c>
      <c r="H80" s="22">
        <v>0</v>
      </c>
      <c r="I80" s="22">
        <v>0</v>
      </c>
      <c r="J80" s="139"/>
    </row>
    <row r="81" spans="1:10" x14ac:dyDescent="0.25">
      <c r="A81" s="121">
        <v>3132</v>
      </c>
      <c r="B81" s="129"/>
      <c r="C81" s="130"/>
      <c r="D81" s="130" t="s">
        <v>197</v>
      </c>
      <c r="E81" s="21">
        <v>2280.23</v>
      </c>
      <c r="F81" s="22">
        <v>0</v>
      </c>
      <c r="G81" s="22">
        <v>7418.11</v>
      </c>
      <c r="H81" s="22">
        <v>0</v>
      </c>
      <c r="I81" s="22">
        <v>0</v>
      </c>
      <c r="J81" s="139"/>
    </row>
    <row r="82" spans="1:10" ht="15" customHeight="1" x14ac:dyDescent="0.25">
      <c r="A82" s="122">
        <v>32</v>
      </c>
      <c r="B82" s="126"/>
      <c r="C82" s="127"/>
      <c r="D82" s="127" t="s">
        <v>24</v>
      </c>
      <c r="E82" s="23">
        <v>745.44</v>
      </c>
      <c r="F82" s="23">
        <v>800</v>
      </c>
      <c r="G82" s="23">
        <f>G83+G84</f>
        <v>964.16</v>
      </c>
      <c r="H82" s="23">
        <v>0</v>
      </c>
      <c r="I82" s="23">
        <v>0</v>
      </c>
      <c r="J82" s="139"/>
    </row>
    <row r="83" spans="1:10" ht="15" customHeight="1" x14ac:dyDescent="0.25">
      <c r="A83" s="241">
        <v>3211</v>
      </c>
      <c r="B83" s="242"/>
      <c r="C83" s="243"/>
      <c r="D83" s="243" t="s">
        <v>171</v>
      </c>
      <c r="E83" s="21">
        <v>0</v>
      </c>
      <c r="F83" s="21">
        <v>0</v>
      </c>
      <c r="G83" s="21">
        <v>60</v>
      </c>
      <c r="H83" s="21">
        <v>0</v>
      </c>
      <c r="I83" s="21">
        <v>0</v>
      </c>
      <c r="J83" s="139"/>
    </row>
    <row r="84" spans="1:10" ht="15" customHeight="1" x14ac:dyDescent="0.25">
      <c r="A84" s="122">
        <v>3212</v>
      </c>
      <c r="B84" s="126"/>
      <c r="C84" s="127"/>
      <c r="D84" s="127" t="s">
        <v>198</v>
      </c>
      <c r="E84" s="21">
        <v>745.44</v>
      </c>
      <c r="F84" s="21">
        <v>0</v>
      </c>
      <c r="G84" s="21">
        <v>904.16</v>
      </c>
      <c r="H84" s="21">
        <v>0</v>
      </c>
      <c r="I84" s="21">
        <v>0</v>
      </c>
      <c r="J84" s="139"/>
    </row>
    <row r="85" spans="1:10" ht="15" customHeight="1" x14ac:dyDescent="0.25">
      <c r="A85" s="381" t="s">
        <v>245</v>
      </c>
      <c r="B85" s="382"/>
      <c r="C85" s="383"/>
      <c r="D85" s="172" t="s">
        <v>246</v>
      </c>
      <c r="E85" s="30">
        <v>100</v>
      </c>
      <c r="F85" s="30">
        <v>0</v>
      </c>
      <c r="G85" s="30">
        <f t="shared" ref="G85" si="12">G86</f>
        <v>0</v>
      </c>
      <c r="H85" s="30">
        <f t="shared" ref="H85:H88" si="13">G85/E85*100</f>
        <v>0</v>
      </c>
      <c r="I85" s="30">
        <v>0</v>
      </c>
      <c r="J85" s="139"/>
    </row>
    <row r="86" spans="1:10" x14ac:dyDescent="0.25">
      <c r="A86" s="354" t="s">
        <v>54</v>
      </c>
      <c r="B86" s="388"/>
      <c r="C86" s="389"/>
      <c r="D86" s="16" t="s">
        <v>11</v>
      </c>
      <c r="E86" s="27">
        <v>100</v>
      </c>
      <c r="F86" s="27">
        <v>0</v>
      </c>
      <c r="G86" s="27">
        <f>G87</f>
        <v>0</v>
      </c>
      <c r="H86" s="27">
        <f t="shared" si="13"/>
        <v>0</v>
      </c>
      <c r="I86" s="27">
        <v>0</v>
      </c>
      <c r="J86" s="139"/>
    </row>
    <row r="87" spans="1:10" ht="15" customHeight="1" x14ac:dyDescent="0.25">
      <c r="A87" s="357">
        <v>32</v>
      </c>
      <c r="B87" s="386"/>
      <c r="C87" s="387"/>
      <c r="D87" s="175" t="s">
        <v>24</v>
      </c>
      <c r="E87" s="23">
        <v>100</v>
      </c>
      <c r="F87" s="22">
        <v>0</v>
      </c>
      <c r="G87" s="22">
        <f>G88</f>
        <v>0</v>
      </c>
      <c r="H87" s="141">
        <f t="shared" si="13"/>
        <v>0</v>
      </c>
      <c r="I87" s="141">
        <v>0</v>
      </c>
      <c r="J87" s="139"/>
    </row>
    <row r="88" spans="1:10" ht="15" customHeight="1" x14ac:dyDescent="0.25">
      <c r="A88" s="357">
        <v>3237</v>
      </c>
      <c r="B88" s="386"/>
      <c r="C88" s="387"/>
      <c r="D88" s="175" t="s">
        <v>200</v>
      </c>
      <c r="E88" s="21">
        <v>100</v>
      </c>
      <c r="F88" s="21">
        <v>0</v>
      </c>
      <c r="G88" s="21">
        <v>0</v>
      </c>
      <c r="H88" s="141">
        <f t="shared" si="13"/>
        <v>0</v>
      </c>
      <c r="I88" s="141">
        <v>0</v>
      </c>
      <c r="J88" s="139"/>
    </row>
    <row r="89" spans="1:10" x14ac:dyDescent="0.25">
      <c r="A89" s="381" t="s">
        <v>43</v>
      </c>
      <c r="B89" s="382"/>
      <c r="C89" s="383"/>
      <c r="D89" s="125" t="s">
        <v>44</v>
      </c>
      <c r="E89" s="30">
        <v>531</v>
      </c>
      <c r="F89" s="30">
        <v>531</v>
      </c>
      <c r="G89" s="30">
        <f t="shared" ref="G89" si="14">G90</f>
        <v>531</v>
      </c>
      <c r="H89" s="30">
        <f t="shared" si="4"/>
        <v>100</v>
      </c>
      <c r="I89" s="30">
        <f t="shared" ref="I89:I165" si="15">G89/F89*100</f>
        <v>100</v>
      </c>
      <c r="J89" s="139"/>
    </row>
    <row r="90" spans="1:10" x14ac:dyDescent="0.25">
      <c r="A90" s="354" t="s">
        <v>54</v>
      </c>
      <c r="B90" s="388"/>
      <c r="C90" s="389"/>
      <c r="D90" s="16" t="s">
        <v>11</v>
      </c>
      <c r="E90" s="27">
        <v>531</v>
      </c>
      <c r="F90" s="27">
        <v>531</v>
      </c>
      <c r="G90" s="27">
        <f>G91</f>
        <v>531</v>
      </c>
      <c r="H90" s="27">
        <f t="shared" si="4"/>
        <v>100</v>
      </c>
      <c r="I90" s="27">
        <f t="shared" si="15"/>
        <v>100</v>
      </c>
      <c r="J90" s="139"/>
    </row>
    <row r="91" spans="1:10" ht="15" customHeight="1" x14ac:dyDescent="0.25">
      <c r="A91" s="357">
        <v>32</v>
      </c>
      <c r="B91" s="386"/>
      <c r="C91" s="387"/>
      <c r="D91" s="127" t="s">
        <v>24</v>
      </c>
      <c r="E91" s="23">
        <v>531</v>
      </c>
      <c r="F91" s="56">
        <v>531</v>
      </c>
      <c r="G91" s="22">
        <f>G92</f>
        <v>531</v>
      </c>
      <c r="H91" s="141">
        <f t="shared" si="4"/>
        <v>100</v>
      </c>
      <c r="I91" s="141">
        <f t="shared" si="15"/>
        <v>100</v>
      </c>
      <c r="J91" s="139"/>
    </row>
    <row r="92" spans="1:10" ht="15" customHeight="1" x14ac:dyDescent="0.25">
      <c r="A92" s="357">
        <v>3237</v>
      </c>
      <c r="B92" s="386"/>
      <c r="C92" s="387"/>
      <c r="D92" s="127" t="s">
        <v>200</v>
      </c>
      <c r="E92" s="21">
        <v>531</v>
      </c>
      <c r="F92" s="21">
        <v>0</v>
      </c>
      <c r="G92" s="21">
        <v>531</v>
      </c>
      <c r="H92" s="141">
        <f t="shared" si="4"/>
        <v>100</v>
      </c>
      <c r="I92" s="141">
        <v>0</v>
      </c>
      <c r="J92" s="139"/>
    </row>
    <row r="93" spans="1:10" x14ac:dyDescent="0.25">
      <c r="A93" s="381" t="s">
        <v>250</v>
      </c>
      <c r="B93" s="382"/>
      <c r="C93" s="383"/>
      <c r="D93" s="183" t="s">
        <v>251</v>
      </c>
      <c r="E93" s="30">
        <v>208</v>
      </c>
      <c r="F93" s="30">
        <f t="shared" ref="F93:G93" si="16">F94</f>
        <v>1500</v>
      </c>
      <c r="G93" s="30">
        <f t="shared" si="16"/>
        <v>663.36</v>
      </c>
      <c r="H93" s="30">
        <v>0</v>
      </c>
      <c r="I93" s="30">
        <v>0</v>
      </c>
      <c r="J93" s="139"/>
    </row>
    <row r="94" spans="1:10" x14ac:dyDescent="0.25">
      <c r="A94" s="354" t="s">
        <v>54</v>
      </c>
      <c r="B94" s="388"/>
      <c r="C94" s="389"/>
      <c r="D94" s="16" t="s">
        <v>11</v>
      </c>
      <c r="E94" s="27">
        <v>208</v>
      </c>
      <c r="F94" s="27">
        <f>F95</f>
        <v>1500</v>
      </c>
      <c r="G94" s="27">
        <f>G95</f>
        <v>663.36</v>
      </c>
      <c r="H94" s="27">
        <v>0</v>
      </c>
      <c r="I94" s="27">
        <v>0</v>
      </c>
      <c r="J94" s="139"/>
    </row>
    <row r="95" spans="1:10" x14ac:dyDescent="0.25">
      <c r="A95" s="357">
        <v>37</v>
      </c>
      <c r="B95" s="386"/>
      <c r="C95" s="387"/>
      <c r="D95" s="184" t="s">
        <v>158</v>
      </c>
      <c r="E95" s="21">
        <v>208</v>
      </c>
      <c r="F95" s="56">
        <v>1500</v>
      </c>
      <c r="G95" s="56">
        <f>G96</f>
        <v>663.36</v>
      </c>
      <c r="H95" s="56">
        <v>0</v>
      </c>
      <c r="I95" s="56">
        <v>0</v>
      </c>
      <c r="J95" s="139"/>
    </row>
    <row r="96" spans="1:10" x14ac:dyDescent="0.25">
      <c r="A96" s="341">
        <v>3722</v>
      </c>
      <c r="B96" s="346"/>
      <c r="C96" s="347"/>
      <c r="D96" s="182" t="s">
        <v>209</v>
      </c>
      <c r="E96" s="21">
        <v>208</v>
      </c>
      <c r="F96" s="22"/>
      <c r="G96" s="22">
        <v>663.36</v>
      </c>
      <c r="H96" s="22">
        <v>0</v>
      </c>
      <c r="I96" s="22">
        <v>0</v>
      </c>
      <c r="J96" s="139"/>
    </row>
    <row r="97" spans="1:10" ht="25.5" customHeight="1" x14ac:dyDescent="0.25">
      <c r="A97" s="348" t="s">
        <v>69</v>
      </c>
      <c r="B97" s="349"/>
      <c r="C97" s="350"/>
      <c r="D97" s="128" t="s">
        <v>70</v>
      </c>
      <c r="E97" s="29">
        <v>27147.39</v>
      </c>
      <c r="F97" s="29">
        <f>F98+F105</f>
        <v>25000</v>
      </c>
      <c r="G97" s="29">
        <f>G98+G105</f>
        <v>20625</v>
      </c>
      <c r="H97" s="29">
        <v>0</v>
      </c>
      <c r="I97" s="29">
        <f t="shared" si="15"/>
        <v>82.5</v>
      </c>
      <c r="J97" s="139"/>
    </row>
    <row r="98" spans="1:10" x14ac:dyDescent="0.25">
      <c r="A98" s="381" t="s">
        <v>286</v>
      </c>
      <c r="B98" s="382"/>
      <c r="C98" s="383"/>
      <c r="D98" s="125" t="s">
        <v>285</v>
      </c>
      <c r="E98" s="30">
        <v>23897.39</v>
      </c>
      <c r="F98" s="30">
        <f>F99</f>
        <v>25000</v>
      </c>
      <c r="G98" s="30">
        <f>G99</f>
        <v>20625</v>
      </c>
      <c r="H98" s="30">
        <v>0</v>
      </c>
      <c r="I98" s="30">
        <f t="shared" si="15"/>
        <v>82.5</v>
      </c>
      <c r="J98" s="139"/>
    </row>
    <row r="99" spans="1:10" x14ac:dyDescent="0.25">
      <c r="A99" s="354" t="s">
        <v>54</v>
      </c>
      <c r="B99" s="390"/>
      <c r="C99" s="391"/>
      <c r="D99" s="16" t="s">
        <v>11</v>
      </c>
      <c r="E99" s="27">
        <v>23897.39</v>
      </c>
      <c r="F99" s="27">
        <f>F100</f>
        <v>25000</v>
      </c>
      <c r="G99" s="27">
        <f>G100</f>
        <v>20625</v>
      </c>
      <c r="H99" s="27">
        <v>0</v>
      </c>
      <c r="I99" s="27">
        <f t="shared" si="15"/>
        <v>82.5</v>
      </c>
      <c r="J99" s="139"/>
    </row>
    <row r="100" spans="1:10" ht="25.5" x14ac:dyDescent="0.25">
      <c r="A100" s="122">
        <v>42</v>
      </c>
      <c r="B100" s="142"/>
      <c r="C100" s="143"/>
      <c r="D100" s="18" t="s">
        <v>162</v>
      </c>
      <c r="E100" s="23">
        <v>23897.39</v>
      </c>
      <c r="F100" s="23">
        <v>25000</v>
      </c>
      <c r="G100" s="23">
        <f>G101+G102+G103+G104</f>
        <v>20625</v>
      </c>
      <c r="H100" s="23">
        <v>0</v>
      </c>
      <c r="I100" s="23">
        <f t="shared" si="15"/>
        <v>82.5</v>
      </c>
      <c r="J100" s="139"/>
    </row>
    <row r="101" spans="1:10" x14ac:dyDescent="0.25">
      <c r="A101" s="341">
        <v>4221</v>
      </c>
      <c r="B101" s="344"/>
      <c r="C101" s="345"/>
      <c r="D101" s="18" t="s">
        <v>201</v>
      </c>
      <c r="E101" s="21">
        <v>7937.7</v>
      </c>
      <c r="F101" s="21">
        <v>0</v>
      </c>
      <c r="G101" s="21">
        <v>0</v>
      </c>
      <c r="H101" s="21">
        <v>0</v>
      </c>
      <c r="I101" s="21">
        <v>0</v>
      </c>
      <c r="J101" s="139"/>
    </row>
    <row r="102" spans="1:10" x14ac:dyDescent="0.25">
      <c r="A102" s="341">
        <v>4223</v>
      </c>
      <c r="B102" s="344"/>
      <c r="C102" s="345"/>
      <c r="D102" s="18" t="s">
        <v>202</v>
      </c>
      <c r="E102" s="21">
        <v>6860.38</v>
      </c>
      <c r="F102" s="21">
        <v>0</v>
      </c>
      <c r="G102" s="21">
        <v>0</v>
      </c>
      <c r="H102" s="21">
        <v>0</v>
      </c>
      <c r="I102" s="21">
        <v>0</v>
      </c>
      <c r="J102" s="139"/>
    </row>
    <row r="103" spans="1:10" ht="15" customHeight="1" x14ac:dyDescent="0.25">
      <c r="A103" s="341">
        <v>4227</v>
      </c>
      <c r="B103" s="344"/>
      <c r="C103" s="345"/>
      <c r="D103" s="130" t="s">
        <v>204</v>
      </c>
      <c r="E103" s="21">
        <v>7899.31</v>
      </c>
      <c r="F103" s="21">
        <v>0</v>
      </c>
      <c r="G103" s="21">
        <v>18625</v>
      </c>
      <c r="H103" s="21">
        <v>0</v>
      </c>
      <c r="I103" s="21">
        <v>0</v>
      </c>
      <c r="J103" s="139"/>
    </row>
    <row r="104" spans="1:10" ht="15" customHeight="1" x14ac:dyDescent="0.25">
      <c r="A104" s="341">
        <v>4241</v>
      </c>
      <c r="B104" s="344"/>
      <c r="C104" s="345"/>
      <c r="D104" s="130" t="s">
        <v>205</v>
      </c>
      <c r="E104" s="21">
        <v>1200</v>
      </c>
      <c r="F104" s="21">
        <v>0</v>
      </c>
      <c r="G104" s="21">
        <v>2000</v>
      </c>
      <c r="H104" s="21">
        <v>0</v>
      </c>
      <c r="I104" s="21">
        <v>0</v>
      </c>
      <c r="J104" s="139"/>
    </row>
    <row r="105" spans="1:10" x14ac:dyDescent="0.25">
      <c r="A105" s="381" t="s">
        <v>40</v>
      </c>
      <c r="B105" s="382"/>
      <c r="C105" s="383"/>
      <c r="D105" s="125" t="s">
        <v>86</v>
      </c>
      <c r="E105" s="30">
        <v>3250</v>
      </c>
      <c r="F105" s="30">
        <v>0</v>
      </c>
      <c r="G105" s="30">
        <f t="shared" ref="G105:G106" si="17">G106</f>
        <v>0</v>
      </c>
      <c r="H105" s="30">
        <v>0</v>
      </c>
      <c r="I105" s="30">
        <v>0</v>
      </c>
      <c r="J105" s="139"/>
    </row>
    <row r="106" spans="1:10" ht="15" customHeight="1" x14ac:dyDescent="0.25">
      <c r="A106" s="354" t="s">
        <v>76</v>
      </c>
      <c r="B106" s="388"/>
      <c r="C106" s="389"/>
      <c r="D106" s="16" t="s">
        <v>11</v>
      </c>
      <c r="E106" s="27">
        <v>3250</v>
      </c>
      <c r="F106" s="27">
        <v>0</v>
      </c>
      <c r="G106" s="27">
        <f t="shared" si="17"/>
        <v>0</v>
      </c>
      <c r="H106" s="27">
        <v>0</v>
      </c>
      <c r="I106" s="27">
        <v>0</v>
      </c>
      <c r="J106" s="139"/>
    </row>
    <row r="107" spans="1:10" ht="15" customHeight="1" x14ac:dyDescent="0.25">
      <c r="A107" s="357">
        <v>45</v>
      </c>
      <c r="B107" s="386"/>
      <c r="C107" s="387"/>
      <c r="D107" s="127" t="s">
        <v>161</v>
      </c>
      <c r="E107" s="23">
        <v>3250</v>
      </c>
      <c r="F107" s="22">
        <v>0</v>
      </c>
      <c r="G107" s="22">
        <f>G108</f>
        <v>0</v>
      </c>
      <c r="H107" s="22">
        <v>0</v>
      </c>
      <c r="I107" s="22">
        <v>0</v>
      </c>
      <c r="J107" s="139"/>
    </row>
    <row r="108" spans="1:10" ht="15" customHeight="1" x14ac:dyDescent="0.25">
      <c r="A108" s="357">
        <v>4511</v>
      </c>
      <c r="B108" s="386"/>
      <c r="C108" s="387"/>
      <c r="D108" s="184" t="s">
        <v>247</v>
      </c>
      <c r="E108" s="21">
        <v>3250</v>
      </c>
      <c r="F108" s="21">
        <v>0</v>
      </c>
      <c r="G108" s="21">
        <v>0</v>
      </c>
      <c r="H108" s="21">
        <v>0</v>
      </c>
      <c r="I108" s="21">
        <v>0</v>
      </c>
      <c r="J108" s="139"/>
    </row>
    <row r="109" spans="1:10" ht="25.5" customHeight="1" x14ac:dyDescent="0.25">
      <c r="A109" s="348" t="s">
        <v>33</v>
      </c>
      <c r="B109" s="349"/>
      <c r="C109" s="350"/>
      <c r="D109" s="176" t="s">
        <v>128</v>
      </c>
      <c r="E109" s="25">
        <v>8486.2099999999991</v>
      </c>
      <c r="F109" s="25">
        <f t="shared" ref="F109:G111" si="18">F110</f>
        <v>2500</v>
      </c>
      <c r="G109" s="25">
        <f t="shared" si="18"/>
        <v>9854.5499999999993</v>
      </c>
      <c r="H109" s="25">
        <f t="shared" ref="H109:H114" si="19">G109/E109*100</f>
        <v>116.12427691513645</v>
      </c>
      <c r="I109" s="25">
        <f t="shared" ref="I109:I112" si="20">G109/F109*100</f>
        <v>394.18200000000002</v>
      </c>
      <c r="J109" s="139"/>
    </row>
    <row r="110" spans="1:10" x14ac:dyDescent="0.25">
      <c r="A110" s="351" t="s">
        <v>127</v>
      </c>
      <c r="B110" s="352"/>
      <c r="C110" s="353"/>
      <c r="D110" s="15" t="s">
        <v>126</v>
      </c>
      <c r="E110" s="28">
        <v>8486.2099999999991</v>
      </c>
      <c r="F110" s="28">
        <f t="shared" si="18"/>
        <v>2500</v>
      </c>
      <c r="G110" s="28">
        <f t="shared" si="18"/>
        <v>9854.5499999999993</v>
      </c>
      <c r="H110" s="28">
        <f t="shared" si="19"/>
        <v>116.12427691513645</v>
      </c>
      <c r="I110" s="28">
        <f t="shared" si="20"/>
        <v>394.18200000000002</v>
      </c>
      <c r="J110" s="139"/>
    </row>
    <row r="111" spans="1:10" x14ac:dyDescent="0.25">
      <c r="A111" s="354" t="s">
        <v>76</v>
      </c>
      <c r="B111" s="355"/>
      <c r="C111" s="356"/>
      <c r="D111" s="16" t="s">
        <v>11</v>
      </c>
      <c r="E111" s="27">
        <v>8486.2099999999991</v>
      </c>
      <c r="F111" s="27">
        <f t="shared" si="18"/>
        <v>2500</v>
      </c>
      <c r="G111" s="27">
        <f t="shared" si="18"/>
        <v>9854.5499999999993</v>
      </c>
      <c r="H111" s="27">
        <f t="shared" si="19"/>
        <v>116.12427691513645</v>
      </c>
      <c r="I111" s="27">
        <f t="shared" si="20"/>
        <v>394.18200000000002</v>
      </c>
      <c r="J111" s="139"/>
    </row>
    <row r="112" spans="1:10" ht="15" customHeight="1" x14ac:dyDescent="0.25">
      <c r="A112" s="357">
        <v>32</v>
      </c>
      <c r="B112" s="344"/>
      <c r="C112" s="345"/>
      <c r="D112" s="175" t="s">
        <v>24</v>
      </c>
      <c r="E112" s="23">
        <v>8486.2099999999991</v>
      </c>
      <c r="F112" s="22">
        <v>2500</v>
      </c>
      <c r="G112" s="56">
        <f>G113+G114</f>
        <v>9854.5499999999993</v>
      </c>
      <c r="H112" s="56">
        <f t="shared" si="19"/>
        <v>116.12427691513645</v>
      </c>
      <c r="I112" s="56">
        <f t="shared" si="20"/>
        <v>394.18200000000002</v>
      </c>
      <c r="J112" s="139"/>
    </row>
    <row r="113" spans="1:10" ht="15" customHeight="1" x14ac:dyDescent="0.25">
      <c r="A113" s="357">
        <v>3224</v>
      </c>
      <c r="B113" s="344"/>
      <c r="C113" s="345"/>
      <c r="D113" s="243" t="s">
        <v>284</v>
      </c>
      <c r="E113" s="21">
        <v>0</v>
      </c>
      <c r="F113" s="21">
        <v>0</v>
      </c>
      <c r="G113" s="21">
        <v>7559.9</v>
      </c>
      <c r="H113" s="23"/>
      <c r="I113" s="23"/>
      <c r="J113" s="139"/>
    </row>
    <row r="114" spans="1:10" ht="15" customHeight="1" x14ac:dyDescent="0.25">
      <c r="A114" s="357">
        <v>3232</v>
      </c>
      <c r="B114" s="344"/>
      <c r="C114" s="345"/>
      <c r="D114" s="175" t="s">
        <v>199</v>
      </c>
      <c r="E114" s="21">
        <v>8486.2099999999991</v>
      </c>
      <c r="F114" s="21">
        <v>0</v>
      </c>
      <c r="G114" s="21">
        <v>2294.65</v>
      </c>
      <c r="H114" s="21">
        <f t="shared" si="19"/>
        <v>27.039750371485038</v>
      </c>
      <c r="I114" s="21">
        <v>0</v>
      </c>
      <c r="J114" s="139"/>
    </row>
    <row r="115" spans="1:10" ht="25.5" customHeight="1" x14ac:dyDescent="0.25">
      <c r="A115" s="377" t="s">
        <v>93</v>
      </c>
      <c r="B115" s="378"/>
      <c r="C115" s="379"/>
      <c r="D115" s="289" t="s">
        <v>345</v>
      </c>
      <c r="E115" s="290">
        <v>2953261.4420000003</v>
      </c>
      <c r="F115" s="290">
        <f>F116</f>
        <v>3481520</v>
      </c>
      <c r="G115" s="290">
        <f t="shared" ref="G115" si="21">G116</f>
        <v>3499479.4699999997</v>
      </c>
      <c r="H115" s="290">
        <f t="shared" ref="H115:H175" si="22">G115/E115*100</f>
        <v>118.49541731158386</v>
      </c>
      <c r="I115" s="290">
        <f t="shared" si="15"/>
        <v>100.51585140972907</v>
      </c>
      <c r="J115" s="139"/>
    </row>
    <row r="116" spans="1:10" ht="25.5" x14ac:dyDescent="0.25">
      <c r="A116" s="374" t="s">
        <v>46</v>
      </c>
      <c r="B116" s="394"/>
      <c r="C116" s="395"/>
      <c r="D116" s="17" t="s">
        <v>47</v>
      </c>
      <c r="E116" s="24">
        <v>2953261.4420000003</v>
      </c>
      <c r="F116" s="24">
        <f>F117</f>
        <v>3481520</v>
      </c>
      <c r="G116" s="24">
        <f t="shared" ref="G116" si="23">G117</f>
        <v>3499479.4699999997</v>
      </c>
      <c r="H116" s="24">
        <f t="shared" si="22"/>
        <v>118.49541731158386</v>
      </c>
      <c r="I116" s="24">
        <f t="shared" si="15"/>
        <v>100.51585140972907</v>
      </c>
      <c r="J116" s="139"/>
    </row>
    <row r="117" spans="1:10" ht="27.75" customHeight="1" x14ac:dyDescent="0.25">
      <c r="A117" s="348" t="s">
        <v>42</v>
      </c>
      <c r="B117" s="358"/>
      <c r="C117" s="359"/>
      <c r="D117" s="128" t="s">
        <v>73</v>
      </c>
      <c r="E117" s="25">
        <v>2953261.4420000003</v>
      </c>
      <c r="F117" s="25">
        <f>F118+F164+F182+F188+F192+F198++F222+F226+F234++F242+F246</f>
        <v>3481520</v>
      </c>
      <c r="G117" s="25">
        <f>G118+G164+G182+G188+G192+G198++G222+G226+G234++G242+G246</f>
        <v>3499479.4699999997</v>
      </c>
      <c r="H117" s="25">
        <f t="shared" si="22"/>
        <v>118.49541731158386</v>
      </c>
      <c r="I117" s="25">
        <f t="shared" si="15"/>
        <v>100.51585140972907</v>
      </c>
      <c r="J117" s="139"/>
    </row>
    <row r="118" spans="1:10" x14ac:dyDescent="0.25">
      <c r="A118" s="351" t="s">
        <v>35</v>
      </c>
      <c r="B118" s="352"/>
      <c r="C118" s="353"/>
      <c r="D118" s="15" t="s">
        <v>14</v>
      </c>
      <c r="E118" s="28">
        <v>37808.199999999997</v>
      </c>
      <c r="F118" s="28">
        <f>F119+F138+F144+F151+F158+F161</f>
        <v>36180</v>
      </c>
      <c r="G118" s="28">
        <f>G119+G138+G144+G151+G158+G161</f>
        <v>55819.590000000004</v>
      </c>
      <c r="H118" s="28">
        <f t="shared" si="22"/>
        <v>147.63884554144343</v>
      </c>
      <c r="I118" s="28">
        <f t="shared" si="15"/>
        <v>154.28300165837481</v>
      </c>
      <c r="J118" s="139"/>
    </row>
    <row r="119" spans="1:10" x14ac:dyDescent="0.25">
      <c r="A119" s="354" t="s">
        <v>48</v>
      </c>
      <c r="B119" s="388"/>
      <c r="C119" s="389"/>
      <c r="D119" s="16" t="s">
        <v>49</v>
      </c>
      <c r="E119" s="27">
        <v>14609.929999999997</v>
      </c>
      <c r="F119" s="27">
        <f>F120+F136</f>
        <v>15100</v>
      </c>
      <c r="G119" s="27">
        <f>G120+G136</f>
        <v>20426.120000000003</v>
      </c>
      <c r="H119" s="27">
        <f t="shared" si="22"/>
        <v>139.80984166248578</v>
      </c>
      <c r="I119" s="27">
        <f t="shared" si="15"/>
        <v>135.27231788079473</v>
      </c>
      <c r="J119" s="139"/>
    </row>
    <row r="120" spans="1:10" x14ac:dyDescent="0.25">
      <c r="A120" s="357">
        <v>32</v>
      </c>
      <c r="B120" s="342"/>
      <c r="C120" s="343"/>
      <c r="D120" s="127" t="s">
        <v>24</v>
      </c>
      <c r="E120" s="23">
        <v>14609.929999999997</v>
      </c>
      <c r="F120" s="22">
        <v>15000</v>
      </c>
      <c r="G120" s="56">
        <f>SUM(G121:G135)</f>
        <v>20414.990000000002</v>
      </c>
      <c r="H120" s="141">
        <f t="shared" si="22"/>
        <v>139.73366059933215</v>
      </c>
      <c r="I120" s="141">
        <f t="shared" si="15"/>
        <v>136.09993333333335</v>
      </c>
      <c r="J120" s="139"/>
    </row>
    <row r="121" spans="1:10" x14ac:dyDescent="0.25">
      <c r="A121" s="341">
        <v>3211</v>
      </c>
      <c r="B121" s="342"/>
      <c r="C121" s="343"/>
      <c r="D121" s="130" t="s">
        <v>171</v>
      </c>
      <c r="E121" s="21">
        <v>1510.12</v>
      </c>
      <c r="F121" s="22">
        <v>0</v>
      </c>
      <c r="G121" s="22">
        <v>3017.14</v>
      </c>
      <c r="H121" s="141">
        <f t="shared" si="22"/>
        <v>199.79471830053242</v>
      </c>
      <c r="I121" s="141">
        <v>0</v>
      </c>
      <c r="J121" s="139"/>
    </row>
    <row r="122" spans="1:10" x14ac:dyDescent="0.25">
      <c r="A122" s="121">
        <v>3214</v>
      </c>
      <c r="B122" s="142"/>
      <c r="C122" s="143"/>
      <c r="D122" s="130" t="s">
        <v>174</v>
      </c>
      <c r="E122" s="21">
        <v>570.29999999999995</v>
      </c>
      <c r="F122" s="22">
        <v>0</v>
      </c>
      <c r="G122" s="22">
        <v>62.2</v>
      </c>
      <c r="H122" s="141">
        <v>0</v>
      </c>
      <c r="I122" s="141">
        <v>0</v>
      </c>
      <c r="J122" s="139"/>
    </row>
    <row r="123" spans="1:10" x14ac:dyDescent="0.25">
      <c r="A123" s="121">
        <v>3221</v>
      </c>
      <c r="B123" s="142"/>
      <c r="C123" s="143"/>
      <c r="D123" s="130" t="s">
        <v>206</v>
      </c>
      <c r="E123" s="21">
        <v>4247.8100000000004</v>
      </c>
      <c r="F123" s="22">
        <v>0</v>
      </c>
      <c r="G123" s="22">
        <v>4762.08</v>
      </c>
      <c r="H123" s="141">
        <f t="shared" si="22"/>
        <v>112.10670910422076</v>
      </c>
      <c r="I123" s="141">
        <v>0</v>
      </c>
      <c r="J123" s="139"/>
    </row>
    <row r="124" spans="1:10" x14ac:dyDescent="0.25">
      <c r="A124" s="341">
        <v>3223</v>
      </c>
      <c r="B124" s="346"/>
      <c r="C124" s="347"/>
      <c r="D124" s="130" t="s">
        <v>176</v>
      </c>
      <c r="E124" s="21">
        <v>1000.16</v>
      </c>
      <c r="F124" s="22">
        <v>0</v>
      </c>
      <c r="G124" s="22">
        <v>2998.18</v>
      </c>
      <c r="H124" s="141">
        <v>0</v>
      </c>
      <c r="I124" s="141">
        <v>0</v>
      </c>
      <c r="J124" s="139"/>
    </row>
    <row r="125" spans="1:10" x14ac:dyDescent="0.25">
      <c r="A125" s="121">
        <v>3224</v>
      </c>
      <c r="B125" s="129"/>
      <c r="C125" s="130"/>
      <c r="D125" s="130" t="s">
        <v>207</v>
      </c>
      <c r="E125" s="21">
        <v>1148.8499999999999</v>
      </c>
      <c r="F125" s="22">
        <v>0</v>
      </c>
      <c r="G125" s="22">
        <v>2045.08</v>
      </c>
      <c r="H125" s="141">
        <f t="shared" si="22"/>
        <v>178.01105453279368</v>
      </c>
      <c r="I125" s="141">
        <v>0</v>
      </c>
      <c r="J125" s="139"/>
    </row>
    <row r="126" spans="1:10" x14ac:dyDescent="0.25">
      <c r="A126" s="121">
        <v>3225</v>
      </c>
      <c r="B126" s="129"/>
      <c r="C126" s="130"/>
      <c r="D126" s="130" t="s">
        <v>177</v>
      </c>
      <c r="E126" s="21">
        <v>33.39</v>
      </c>
      <c r="F126" s="22">
        <v>0</v>
      </c>
      <c r="G126" s="22">
        <v>0</v>
      </c>
      <c r="H126" s="141">
        <f t="shared" si="22"/>
        <v>0</v>
      </c>
      <c r="I126" s="141">
        <v>0</v>
      </c>
      <c r="J126" s="139"/>
    </row>
    <row r="127" spans="1:10" x14ac:dyDescent="0.25">
      <c r="A127" s="121">
        <v>3231</v>
      </c>
      <c r="B127" s="129"/>
      <c r="C127" s="130"/>
      <c r="D127" s="130" t="s">
        <v>179</v>
      </c>
      <c r="E127" s="21">
        <v>534.79</v>
      </c>
      <c r="F127" s="22">
        <v>0</v>
      </c>
      <c r="G127" s="22">
        <v>322.52</v>
      </c>
      <c r="H127" s="141">
        <f t="shared" si="22"/>
        <v>60.307784363955939</v>
      </c>
      <c r="I127" s="141">
        <v>0</v>
      </c>
      <c r="J127" s="139"/>
    </row>
    <row r="128" spans="1:10" x14ac:dyDescent="0.25">
      <c r="A128" s="341">
        <v>3232</v>
      </c>
      <c r="B128" s="346"/>
      <c r="C128" s="347"/>
      <c r="D128" s="130" t="s">
        <v>208</v>
      </c>
      <c r="E128" s="21">
        <v>2618.5500000000002</v>
      </c>
      <c r="F128" s="22">
        <v>0</v>
      </c>
      <c r="G128" s="22">
        <v>2498.86</v>
      </c>
      <c r="H128" s="141">
        <f t="shared" si="22"/>
        <v>95.429149720265031</v>
      </c>
      <c r="I128" s="141">
        <v>0</v>
      </c>
      <c r="J128" s="139"/>
    </row>
    <row r="129" spans="1:10" x14ac:dyDescent="0.25">
      <c r="A129" s="341">
        <v>3233</v>
      </c>
      <c r="B129" s="346"/>
      <c r="C129" s="347"/>
      <c r="D129" s="130" t="s">
        <v>180</v>
      </c>
      <c r="E129" s="21">
        <v>50</v>
      </c>
      <c r="F129" s="22">
        <v>0</v>
      </c>
      <c r="G129" s="22">
        <v>40</v>
      </c>
      <c r="H129" s="141">
        <f t="shared" si="22"/>
        <v>80</v>
      </c>
      <c r="I129" s="141">
        <v>0</v>
      </c>
      <c r="J129" s="139"/>
    </row>
    <row r="130" spans="1:10" x14ac:dyDescent="0.25">
      <c r="A130" s="341">
        <v>3234</v>
      </c>
      <c r="B130" s="346"/>
      <c r="C130" s="347"/>
      <c r="D130" s="130" t="s">
        <v>181</v>
      </c>
      <c r="E130" s="21">
        <v>75.239999999999995</v>
      </c>
      <c r="F130" s="22">
        <v>0</v>
      </c>
      <c r="G130" s="22">
        <v>0</v>
      </c>
      <c r="H130" s="141">
        <f t="shared" si="22"/>
        <v>0</v>
      </c>
      <c r="I130" s="141">
        <v>0</v>
      </c>
      <c r="J130" s="139"/>
    </row>
    <row r="131" spans="1:10" x14ac:dyDescent="0.25">
      <c r="A131" s="341">
        <v>3235</v>
      </c>
      <c r="B131" s="346"/>
      <c r="C131" s="347"/>
      <c r="D131" s="240" t="s">
        <v>182</v>
      </c>
      <c r="E131" s="21">
        <v>0</v>
      </c>
      <c r="F131" s="22">
        <v>0</v>
      </c>
      <c r="G131" s="22">
        <v>204.46</v>
      </c>
      <c r="H131" s="141">
        <v>0</v>
      </c>
      <c r="I131" s="141">
        <v>0</v>
      </c>
      <c r="J131" s="139"/>
    </row>
    <row r="132" spans="1:10" x14ac:dyDescent="0.25">
      <c r="A132" s="341">
        <v>3237</v>
      </c>
      <c r="B132" s="346"/>
      <c r="C132" s="347"/>
      <c r="D132" s="130" t="s">
        <v>184</v>
      </c>
      <c r="E132" s="21">
        <v>905.32</v>
      </c>
      <c r="F132" s="22">
        <v>0</v>
      </c>
      <c r="G132" s="22">
        <v>1930.15</v>
      </c>
      <c r="H132" s="141">
        <f t="shared" si="22"/>
        <v>213.20085715548092</v>
      </c>
      <c r="I132" s="141">
        <v>0</v>
      </c>
      <c r="J132" s="139"/>
    </row>
    <row r="133" spans="1:10" x14ac:dyDescent="0.25">
      <c r="A133" s="180">
        <v>3238</v>
      </c>
      <c r="B133" s="181"/>
      <c r="C133" s="182"/>
      <c r="D133" s="182" t="s">
        <v>185</v>
      </c>
      <c r="E133" s="21">
        <v>87.73</v>
      </c>
      <c r="F133" s="22">
        <v>0</v>
      </c>
      <c r="G133" s="22">
        <v>0</v>
      </c>
      <c r="H133" s="141">
        <f t="shared" si="22"/>
        <v>0</v>
      </c>
      <c r="I133" s="141">
        <v>0</v>
      </c>
      <c r="J133" s="139"/>
    </row>
    <row r="134" spans="1:10" x14ac:dyDescent="0.25">
      <c r="A134" s="341">
        <v>3241</v>
      </c>
      <c r="B134" s="346"/>
      <c r="C134" s="347"/>
      <c r="D134" s="240" t="s">
        <v>287</v>
      </c>
      <c r="E134" s="21">
        <v>0</v>
      </c>
      <c r="F134" s="22">
        <v>0</v>
      </c>
      <c r="G134" s="22">
        <v>1224.98</v>
      </c>
      <c r="H134" s="141">
        <v>0</v>
      </c>
      <c r="I134" s="141">
        <v>0</v>
      </c>
      <c r="J134" s="139"/>
    </row>
    <row r="135" spans="1:10" ht="15" customHeight="1" x14ac:dyDescent="0.25">
      <c r="A135" s="341">
        <v>3299</v>
      </c>
      <c r="B135" s="346"/>
      <c r="C135" s="347"/>
      <c r="D135" s="130" t="s">
        <v>191</v>
      </c>
      <c r="E135" s="21">
        <v>1827.67</v>
      </c>
      <c r="F135" s="22">
        <v>0</v>
      </c>
      <c r="G135" s="22">
        <v>1309.3399999999999</v>
      </c>
      <c r="H135" s="141">
        <f t="shared" si="22"/>
        <v>71.639847456050589</v>
      </c>
      <c r="I135" s="141">
        <v>0</v>
      </c>
      <c r="J135" s="139"/>
    </row>
    <row r="136" spans="1:10" x14ac:dyDescent="0.25">
      <c r="A136" s="341">
        <v>34</v>
      </c>
      <c r="B136" s="346"/>
      <c r="C136" s="347"/>
      <c r="D136" s="127" t="s">
        <v>111</v>
      </c>
      <c r="E136" s="23">
        <v>0</v>
      </c>
      <c r="F136" s="21">
        <v>100</v>
      </c>
      <c r="G136" s="23">
        <f>G137</f>
        <v>11.13</v>
      </c>
      <c r="H136" s="141">
        <v>0</v>
      </c>
      <c r="I136" s="141">
        <v>0</v>
      </c>
      <c r="J136" s="139"/>
    </row>
    <row r="137" spans="1:10" x14ac:dyDescent="0.25">
      <c r="A137" s="341">
        <v>3431</v>
      </c>
      <c r="B137" s="346"/>
      <c r="C137" s="347"/>
      <c r="D137" s="175" t="s">
        <v>192</v>
      </c>
      <c r="E137" s="21">
        <v>0</v>
      </c>
      <c r="F137" s="21">
        <v>0</v>
      </c>
      <c r="G137" s="21">
        <v>11.13</v>
      </c>
      <c r="H137" s="141">
        <v>0</v>
      </c>
      <c r="I137" s="141">
        <v>0</v>
      </c>
      <c r="J137" s="139"/>
    </row>
    <row r="138" spans="1:10" x14ac:dyDescent="0.25">
      <c r="A138" s="354" t="s">
        <v>64</v>
      </c>
      <c r="B138" s="388"/>
      <c r="C138" s="389"/>
      <c r="D138" s="16" t="s">
        <v>102</v>
      </c>
      <c r="E138" s="27">
        <v>7601.1399999999994</v>
      </c>
      <c r="F138" s="27">
        <f>F139</f>
        <v>8900</v>
      </c>
      <c r="G138" s="27">
        <f>G139</f>
        <v>10955.78</v>
      </c>
      <c r="H138" s="27">
        <f t="shared" si="22"/>
        <v>144.13337999300106</v>
      </c>
      <c r="I138" s="27">
        <f t="shared" si="15"/>
        <v>123.09865168539326</v>
      </c>
      <c r="J138" s="139"/>
    </row>
    <row r="139" spans="1:10" x14ac:dyDescent="0.25">
      <c r="A139" s="357">
        <v>32</v>
      </c>
      <c r="B139" s="344"/>
      <c r="C139" s="345"/>
      <c r="D139" s="127" t="s">
        <v>24</v>
      </c>
      <c r="E139" s="21">
        <v>7601.1399999999994</v>
      </c>
      <c r="F139" s="22">
        <v>8900</v>
      </c>
      <c r="G139" s="56">
        <f>G140+G141+G142+G143</f>
        <v>10955.78</v>
      </c>
      <c r="H139" s="56">
        <f t="shared" si="22"/>
        <v>144.13337999300106</v>
      </c>
      <c r="I139" s="56">
        <f t="shared" si="15"/>
        <v>123.09865168539326</v>
      </c>
      <c r="J139" s="139"/>
    </row>
    <row r="140" spans="1:10" ht="15" customHeight="1" x14ac:dyDescent="0.25">
      <c r="A140" s="341">
        <v>3211</v>
      </c>
      <c r="B140" s="344"/>
      <c r="C140" s="345"/>
      <c r="D140" s="130" t="s">
        <v>171</v>
      </c>
      <c r="E140" s="21">
        <v>5656.73</v>
      </c>
      <c r="F140" s="22">
        <v>0</v>
      </c>
      <c r="G140" s="22">
        <v>7375.71</v>
      </c>
      <c r="H140" s="22">
        <f t="shared" si="22"/>
        <v>130.38822782773792</v>
      </c>
      <c r="I140" s="22">
        <v>0</v>
      </c>
      <c r="J140" s="139"/>
    </row>
    <row r="141" spans="1:10" x14ac:dyDescent="0.25">
      <c r="A141" s="341">
        <v>3221</v>
      </c>
      <c r="B141" s="344"/>
      <c r="C141" s="345"/>
      <c r="D141" s="130" t="s">
        <v>175</v>
      </c>
      <c r="E141" s="21">
        <v>1944.41</v>
      </c>
      <c r="F141" s="22">
        <v>0</v>
      </c>
      <c r="G141" s="22">
        <v>2230.0700000000002</v>
      </c>
      <c r="H141" s="22">
        <f t="shared" si="22"/>
        <v>114.6913459609856</v>
      </c>
      <c r="I141" s="22">
        <v>0</v>
      </c>
      <c r="J141" s="139"/>
    </row>
    <row r="142" spans="1:10" x14ac:dyDescent="0.25">
      <c r="A142" s="341">
        <v>3231</v>
      </c>
      <c r="B142" s="344"/>
      <c r="C142" s="345"/>
      <c r="D142" s="177" t="s">
        <v>179</v>
      </c>
      <c r="E142" s="21">
        <v>0</v>
      </c>
      <c r="F142" s="21">
        <v>0</v>
      </c>
      <c r="G142" s="21">
        <v>1350</v>
      </c>
      <c r="H142" s="22">
        <v>0</v>
      </c>
      <c r="I142" s="21">
        <v>0</v>
      </c>
      <c r="J142" s="139"/>
    </row>
    <row r="143" spans="1:10" x14ac:dyDescent="0.25">
      <c r="A143" s="341">
        <v>3233</v>
      </c>
      <c r="B143" s="344"/>
      <c r="C143" s="345"/>
      <c r="D143" s="240" t="s">
        <v>199</v>
      </c>
      <c r="E143" s="21">
        <v>0</v>
      </c>
      <c r="F143" s="21">
        <v>0</v>
      </c>
      <c r="G143" s="21">
        <v>0</v>
      </c>
      <c r="H143" s="22">
        <v>0</v>
      </c>
      <c r="I143" s="21">
        <v>0</v>
      </c>
      <c r="J143" s="139"/>
    </row>
    <row r="144" spans="1:10" x14ac:dyDescent="0.25">
      <c r="A144" s="354" t="s">
        <v>50</v>
      </c>
      <c r="B144" s="388"/>
      <c r="C144" s="389"/>
      <c r="D144" s="16" t="s">
        <v>58</v>
      </c>
      <c r="E144" s="27">
        <v>7645.9</v>
      </c>
      <c r="F144" s="27">
        <f>F145</f>
        <v>5480</v>
      </c>
      <c r="G144" s="27">
        <f>G145</f>
        <v>14559.33</v>
      </c>
      <c r="H144" s="27">
        <v>0</v>
      </c>
      <c r="I144" s="27">
        <v>0</v>
      </c>
      <c r="J144" s="139"/>
    </row>
    <row r="145" spans="1:10" x14ac:dyDescent="0.25">
      <c r="A145" s="357">
        <v>32</v>
      </c>
      <c r="B145" s="342"/>
      <c r="C145" s="343"/>
      <c r="D145" s="127" t="s">
        <v>24</v>
      </c>
      <c r="E145" s="23">
        <v>7645.9</v>
      </c>
      <c r="F145" s="22">
        <v>5480</v>
      </c>
      <c r="G145" s="56">
        <f>G146+G147+G148+G149+G150</f>
        <v>14559.33</v>
      </c>
      <c r="H145" s="56">
        <v>0</v>
      </c>
      <c r="I145" s="56">
        <v>0</v>
      </c>
      <c r="J145" s="139"/>
    </row>
    <row r="146" spans="1:10" x14ac:dyDescent="0.25">
      <c r="A146" s="341">
        <v>3221</v>
      </c>
      <c r="B146" s="342"/>
      <c r="C146" s="343"/>
      <c r="D146" s="130" t="s">
        <v>175</v>
      </c>
      <c r="E146" s="21">
        <v>745.9</v>
      </c>
      <c r="F146" s="22">
        <v>0</v>
      </c>
      <c r="G146" s="22">
        <v>198.66</v>
      </c>
      <c r="H146" s="22">
        <v>0</v>
      </c>
      <c r="I146" s="22">
        <v>0</v>
      </c>
      <c r="J146" s="139"/>
    </row>
    <row r="147" spans="1:10" ht="15" customHeight="1" x14ac:dyDescent="0.25">
      <c r="A147" s="341">
        <v>3222</v>
      </c>
      <c r="B147" s="342"/>
      <c r="C147" s="343"/>
      <c r="D147" s="130" t="s">
        <v>195</v>
      </c>
      <c r="E147" s="21">
        <v>0</v>
      </c>
      <c r="F147" s="22">
        <v>0</v>
      </c>
      <c r="G147" s="22">
        <v>3097.06</v>
      </c>
      <c r="H147" s="22">
        <v>0</v>
      </c>
      <c r="I147" s="22">
        <v>0</v>
      </c>
      <c r="J147" s="139"/>
    </row>
    <row r="148" spans="1:10" ht="15" customHeight="1" x14ac:dyDescent="0.25">
      <c r="A148" s="341">
        <v>3224</v>
      </c>
      <c r="B148" s="342"/>
      <c r="C148" s="343"/>
      <c r="D148" s="240" t="s">
        <v>288</v>
      </c>
      <c r="E148" s="21">
        <v>0</v>
      </c>
      <c r="F148" s="21">
        <v>0</v>
      </c>
      <c r="G148" s="21">
        <v>5408.8</v>
      </c>
      <c r="H148" s="21">
        <v>0</v>
      </c>
      <c r="I148" s="21">
        <v>0</v>
      </c>
      <c r="J148" s="139"/>
    </row>
    <row r="149" spans="1:10" ht="15" customHeight="1" x14ac:dyDescent="0.25">
      <c r="A149" s="341">
        <v>3231</v>
      </c>
      <c r="B149" s="342"/>
      <c r="C149" s="343"/>
      <c r="D149" s="240" t="s">
        <v>179</v>
      </c>
      <c r="E149" s="21">
        <v>1700</v>
      </c>
      <c r="F149" s="21">
        <v>0</v>
      </c>
      <c r="G149" s="21">
        <v>2070.39</v>
      </c>
      <c r="H149" s="21">
        <v>0</v>
      </c>
      <c r="I149" s="21">
        <v>0</v>
      </c>
      <c r="J149" s="139"/>
    </row>
    <row r="150" spans="1:10" x14ac:dyDescent="0.25">
      <c r="A150" s="121">
        <v>3299</v>
      </c>
      <c r="B150" s="142"/>
      <c r="C150" s="143"/>
      <c r="D150" s="130" t="s">
        <v>191</v>
      </c>
      <c r="E150" s="21">
        <v>5200</v>
      </c>
      <c r="F150" s="21">
        <v>0</v>
      </c>
      <c r="G150" s="21">
        <v>3784.42</v>
      </c>
      <c r="H150" s="21">
        <v>0</v>
      </c>
      <c r="I150" s="21">
        <v>0</v>
      </c>
      <c r="J150" s="139"/>
    </row>
    <row r="151" spans="1:10" x14ac:dyDescent="0.25">
      <c r="A151" s="354" t="s">
        <v>51</v>
      </c>
      <c r="B151" s="388"/>
      <c r="C151" s="389"/>
      <c r="D151" s="16" t="s">
        <v>52</v>
      </c>
      <c r="E151" s="27">
        <v>3983.61</v>
      </c>
      <c r="F151" s="27">
        <f t="shared" ref="F151:G151" si="24">F152</f>
        <v>2000</v>
      </c>
      <c r="G151" s="27">
        <f t="shared" si="24"/>
        <v>2000</v>
      </c>
      <c r="H151" s="27">
        <f t="shared" si="22"/>
        <v>50.205717929214956</v>
      </c>
      <c r="I151" s="27">
        <f t="shared" si="15"/>
        <v>100</v>
      </c>
      <c r="J151" s="139"/>
    </row>
    <row r="152" spans="1:10" x14ac:dyDescent="0.25">
      <c r="A152" s="357">
        <v>32</v>
      </c>
      <c r="B152" s="386"/>
      <c r="C152" s="387"/>
      <c r="D152" s="127" t="s">
        <v>24</v>
      </c>
      <c r="E152" s="23">
        <v>3983.61</v>
      </c>
      <c r="F152" s="22">
        <v>2000</v>
      </c>
      <c r="G152" s="56">
        <f>G153+G154+G155+G156+G157</f>
        <v>2000</v>
      </c>
      <c r="H152" s="56">
        <f t="shared" si="22"/>
        <v>50.205717929214956</v>
      </c>
      <c r="I152" s="56">
        <f t="shared" si="15"/>
        <v>100</v>
      </c>
      <c r="J152" s="139"/>
    </row>
    <row r="153" spans="1:10" x14ac:dyDescent="0.25">
      <c r="A153" s="341">
        <v>3221</v>
      </c>
      <c r="B153" s="346"/>
      <c r="C153" s="347"/>
      <c r="D153" s="130" t="s">
        <v>175</v>
      </c>
      <c r="E153" s="21">
        <v>2316.21</v>
      </c>
      <c r="F153" s="22">
        <v>0</v>
      </c>
      <c r="G153" s="22">
        <v>2000</v>
      </c>
      <c r="H153" s="22">
        <f t="shared" si="22"/>
        <v>86.347956359742852</v>
      </c>
      <c r="I153" s="22">
        <v>0</v>
      </c>
      <c r="J153" s="139"/>
    </row>
    <row r="154" spans="1:10" x14ac:dyDescent="0.25">
      <c r="A154" s="396">
        <v>3225</v>
      </c>
      <c r="B154" s="397"/>
      <c r="C154" s="398"/>
      <c r="D154" s="130" t="s">
        <v>177</v>
      </c>
      <c r="E154" s="21">
        <v>691.11</v>
      </c>
      <c r="F154" s="22">
        <v>0</v>
      </c>
      <c r="G154" s="22">
        <v>0</v>
      </c>
      <c r="H154" s="22">
        <v>0</v>
      </c>
      <c r="I154" s="22">
        <v>0</v>
      </c>
      <c r="J154" s="139"/>
    </row>
    <row r="155" spans="1:10" x14ac:dyDescent="0.25">
      <c r="A155" s="341">
        <v>3235</v>
      </c>
      <c r="B155" s="346"/>
      <c r="C155" s="347"/>
      <c r="D155" s="130" t="s">
        <v>182</v>
      </c>
      <c r="E155" s="21">
        <v>39.96</v>
      </c>
      <c r="F155" s="22">
        <v>0</v>
      </c>
      <c r="G155" s="22">
        <v>0</v>
      </c>
      <c r="H155" s="22">
        <v>0</v>
      </c>
      <c r="I155" s="22">
        <v>0</v>
      </c>
      <c r="J155" s="139"/>
    </row>
    <row r="156" spans="1:10" ht="15" customHeight="1" x14ac:dyDescent="0.25">
      <c r="A156" s="121">
        <v>3237</v>
      </c>
      <c r="B156" s="129"/>
      <c r="C156" s="130"/>
      <c r="D156" s="130" t="s">
        <v>184</v>
      </c>
      <c r="E156" s="21">
        <v>300</v>
      </c>
      <c r="F156" s="21">
        <v>0</v>
      </c>
      <c r="G156" s="21">
        <v>0</v>
      </c>
      <c r="H156" s="21">
        <v>0</v>
      </c>
      <c r="I156" s="21">
        <v>0</v>
      </c>
      <c r="J156" s="139"/>
    </row>
    <row r="157" spans="1:10" x14ac:dyDescent="0.25">
      <c r="A157" s="341">
        <v>3239</v>
      </c>
      <c r="B157" s="346"/>
      <c r="C157" s="347"/>
      <c r="D157" s="130" t="s">
        <v>186</v>
      </c>
      <c r="E157" s="21">
        <v>636.33000000000004</v>
      </c>
      <c r="F157" s="21">
        <v>0</v>
      </c>
      <c r="G157" s="21">
        <v>0</v>
      </c>
      <c r="H157" s="21">
        <v>0</v>
      </c>
      <c r="I157" s="21">
        <v>0</v>
      </c>
      <c r="J157" s="139"/>
    </row>
    <row r="158" spans="1:10" x14ac:dyDescent="0.25">
      <c r="A158" s="354" t="s">
        <v>50</v>
      </c>
      <c r="B158" s="388"/>
      <c r="C158" s="389"/>
      <c r="D158" s="16" t="s">
        <v>58</v>
      </c>
      <c r="E158" s="27">
        <v>3967.62</v>
      </c>
      <c r="F158" s="27">
        <v>4700</v>
      </c>
      <c r="G158" s="27">
        <f t="shared" ref="G158" si="25">G159</f>
        <v>5873.36</v>
      </c>
      <c r="H158" s="27">
        <v>0</v>
      </c>
      <c r="I158" s="27">
        <f t="shared" si="15"/>
        <v>124.9651063829787</v>
      </c>
      <c r="J158" s="139"/>
    </row>
    <row r="159" spans="1:10" ht="15" customHeight="1" x14ac:dyDescent="0.25">
      <c r="A159" s="357">
        <v>37</v>
      </c>
      <c r="B159" s="342"/>
      <c r="C159" s="343"/>
      <c r="D159" s="127" t="s">
        <v>158</v>
      </c>
      <c r="E159" s="23">
        <v>3967.62</v>
      </c>
      <c r="F159" s="22">
        <v>4700</v>
      </c>
      <c r="G159" s="56">
        <f>G160</f>
        <v>5873.36</v>
      </c>
      <c r="H159" s="56">
        <v>0</v>
      </c>
      <c r="I159" s="56">
        <f t="shared" si="15"/>
        <v>124.9651063829787</v>
      </c>
      <c r="J159" s="139"/>
    </row>
    <row r="160" spans="1:10" ht="15" customHeight="1" x14ac:dyDescent="0.25">
      <c r="A160" s="122">
        <v>3722</v>
      </c>
      <c r="B160" s="142"/>
      <c r="C160" s="143"/>
      <c r="D160" s="127" t="s">
        <v>209</v>
      </c>
      <c r="E160" s="21">
        <v>3967.62</v>
      </c>
      <c r="F160" s="21">
        <v>0</v>
      </c>
      <c r="G160" s="21">
        <v>5873.36</v>
      </c>
      <c r="H160" s="21">
        <v>0</v>
      </c>
      <c r="I160" s="21">
        <v>0</v>
      </c>
      <c r="J160" s="139"/>
    </row>
    <row r="161" spans="1:10" ht="15" customHeight="1" x14ac:dyDescent="0.25">
      <c r="A161" s="338" t="s">
        <v>244</v>
      </c>
      <c r="B161" s="339"/>
      <c r="C161" s="340"/>
      <c r="D161" s="178" t="s">
        <v>60</v>
      </c>
      <c r="E161" s="27">
        <v>0</v>
      </c>
      <c r="F161" s="27">
        <v>0</v>
      </c>
      <c r="G161" s="27">
        <f t="shared" ref="G161:I161" si="26">G162</f>
        <v>2005</v>
      </c>
      <c r="H161" s="27">
        <f t="shared" si="26"/>
        <v>0</v>
      </c>
      <c r="I161" s="27">
        <f t="shared" si="26"/>
        <v>0</v>
      </c>
      <c r="J161" s="139"/>
    </row>
    <row r="162" spans="1:10" ht="15" customHeight="1" x14ac:dyDescent="0.25">
      <c r="A162" s="341">
        <v>32</v>
      </c>
      <c r="B162" s="342"/>
      <c r="C162" s="343"/>
      <c r="D162" s="177" t="s">
        <v>24</v>
      </c>
      <c r="E162" s="23">
        <v>0</v>
      </c>
      <c r="F162" s="56">
        <v>0</v>
      </c>
      <c r="G162" s="56">
        <f>G163</f>
        <v>2005</v>
      </c>
      <c r="H162" s="56">
        <v>0</v>
      </c>
      <c r="I162" s="56">
        <v>0</v>
      </c>
      <c r="J162" s="139"/>
    </row>
    <row r="163" spans="1:10" x14ac:dyDescent="0.25">
      <c r="A163" s="171">
        <v>3213</v>
      </c>
      <c r="B163" s="173"/>
      <c r="C163" s="174"/>
      <c r="D163" s="177" t="s">
        <v>173</v>
      </c>
      <c r="E163" s="21">
        <v>0</v>
      </c>
      <c r="F163" s="21">
        <v>0</v>
      </c>
      <c r="G163" s="21">
        <v>2005</v>
      </c>
      <c r="H163" s="21">
        <v>0</v>
      </c>
      <c r="I163" s="21">
        <v>0</v>
      </c>
      <c r="J163" s="139"/>
    </row>
    <row r="164" spans="1:10" x14ac:dyDescent="0.25">
      <c r="A164" s="351" t="s">
        <v>38</v>
      </c>
      <c r="B164" s="399"/>
      <c r="C164" s="400"/>
      <c r="D164" s="15" t="s">
        <v>53</v>
      </c>
      <c r="E164" s="28">
        <v>2771758.61</v>
      </c>
      <c r="F164" s="28">
        <f>F165+F171</f>
        <v>3207500</v>
      </c>
      <c r="G164" s="28">
        <f>G165+G171</f>
        <v>3256649.78</v>
      </c>
      <c r="H164" s="28">
        <f t="shared" si="22"/>
        <v>117.4939898536114</v>
      </c>
      <c r="I164" s="28">
        <f t="shared" si="15"/>
        <v>101.5323392049883</v>
      </c>
      <c r="J164" s="139"/>
    </row>
    <row r="165" spans="1:10" x14ac:dyDescent="0.25">
      <c r="A165" s="354" t="s">
        <v>165</v>
      </c>
      <c r="B165" s="388"/>
      <c r="C165" s="389"/>
      <c r="D165" s="16" t="s">
        <v>166</v>
      </c>
      <c r="E165" s="27">
        <v>18560.16</v>
      </c>
      <c r="F165" s="27">
        <v>0</v>
      </c>
      <c r="G165" s="27">
        <f>G166+G169</f>
        <v>0</v>
      </c>
      <c r="H165" s="27">
        <v>0</v>
      </c>
      <c r="I165" s="27" t="e">
        <f t="shared" si="15"/>
        <v>#DIV/0!</v>
      </c>
      <c r="J165" s="139"/>
    </row>
    <row r="166" spans="1:10" x14ac:dyDescent="0.25">
      <c r="A166" s="357">
        <v>31</v>
      </c>
      <c r="B166" s="386"/>
      <c r="C166" s="387"/>
      <c r="D166" s="127" t="s">
        <v>15</v>
      </c>
      <c r="E166" s="23">
        <v>18185.060000000001</v>
      </c>
      <c r="F166" s="22">
        <v>0</v>
      </c>
      <c r="G166" s="56">
        <v>0</v>
      </c>
      <c r="H166" s="22">
        <v>0</v>
      </c>
      <c r="I166" s="22">
        <v>0</v>
      </c>
      <c r="J166" s="139"/>
    </row>
    <row r="167" spans="1:10" x14ac:dyDescent="0.25">
      <c r="A167" s="341">
        <v>3111</v>
      </c>
      <c r="B167" s="346"/>
      <c r="C167" s="347"/>
      <c r="D167" s="130" t="s">
        <v>55</v>
      </c>
      <c r="E167" s="21">
        <v>15609.51</v>
      </c>
      <c r="F167" s="22">
        <v>0</v>
      </c>
      <c r="G167" s="22">
        <v>0</v>
      </c>
      <c r="H167" s="22">
        <v>0</v>
      </c>
      <c r="I167" s="22">
        <v>0</v>
      </c>
      <c r="J167" s="139"/>
    </row>
    <row r="168" spans="1:10" x14ac:dyDescent="0.25">
      <c r="A168" s="121">
        <v>3132</v>
      </c>
      <c r="B168" s="129"/>
      <c r="C168" s="130"/>
      <c r="D168" s="130" t="s">
        <v>197</v>
      </c>
      <c r="E168" s="21">
        <v>2575.5500000000002</v>
      </c>
      <c r="F168" s="22">
        <v>0</v>
      </c>
      <c r="G168" s="22">
        <v>0</v>
      </c>
      <c r="H168" s="22">
        <v>0</v>
      </c>
      <c r="I168" s="22">
        <v>0</v>
      </c>
      <c r="J168" s="139"/>
    </row>
    <row r="169" spans="1:10" x14ac:dyDescent="0.25">
      <c r="A169" s="357">
        <v>32</v>
      </c>
      <c r="B169" s="386"/>
      <c r="C169" s="387"/>
      <c r="D169" s="127" t="s">
        <v>24</v>
      </c>
      <c r="E169" s="21">
        <v>375.1</v>
      </c>
      <c r="F169" s="22">
        <v>0</v>
      </c>
      <c r="G169" s="56">
        <v>0</v>
      </c>
      <c r="H169" s="22">
        <v>0</v>
      </c>
      <c r="I169" s="22">
        <v>0</v>
      </c>
      <c r="J169" s="139"/>
    </row>
    <row r="170" spans="1:10" x14ac:dyDescent="0.25">
      <c r="A170" s="341">
        <v>3212</v>
      </c>
      <c r="B170" s="346"/>
      <c r="C170" s="347"/>
      <c r="D170" s="130" t="s">
        <v>348</v>
      </c>
      <c r="E170" s="21">
        <v>375.1</v>
      </c>
      <c r="F170" s="22">
        <v>0</v>
      </c>
      <c r="G170" s="22">
        <v>0</v>
      </c>
      <c r="H170" s="22">
        <v>0</v>
      </c>
      <c r="I170" s="22">
        <v>0</v>
      </c>
      <c r="J170" s="139"/>
    </row>
    <row r="171" spans="1:10" x14ac:dyDescent="0.25">
      <c r="A171" s="354" t="s">
        <v>56</v>
      </c>
      <c r="B171" s="388"/>
      <c r="C171" s="389"/>
      <c r="D171" s="16" t="s">
        <v>57</v>
      </c>
      <c r="E171" s="27">
        <v>2753198.4499999997</v>
      </c>
      <c r="F171" s="27">
        <f>F172+F177+F180</f>
        <v>3207500</v>
      </c>
      <c r="G171" s="27">
        <f>G172+G177+G180</f>
        <v>3256649.78</v>
      </c>
      <c r="H171" s="27">
        <f t="shared" si="22"/>
        <v>118.2860530812808</v>
      </c>
      <c r="I171" s="27">
        <f t="shared" ref="I171:I228" si="27">G171/F171*100</f>
        <v>101.5323392049883</v>
      </c>
      <c r="J171" s="139"/>
    </row>
    <row r="172" spans="1:10" x14ac:dyDescent="0.25">
      <c r="A172" s="357">
        <v>31</v>
      </c>
      <c r="B172" s="386"/>
      <c r="C172" s="387"/>
      <c r="D172" s="127" t="s">
        <v>15</v>
      </c>
      <c r="E172" s="23">
        <v>2748581.52</v>
      </c>
      <c r="F172" s="22">
        <v>3203000</v>
      </c>
      <c r="G172" s="56">
        <f>G173+G174+G175+G176</f>
        <v>3252367.1199999996</v>
      </c>
      <c r="H172" s="141">
        <f t="shared" si="22"/>
        <v>118.32893062600522</v>
      </c>
      <c r="I172" s="141">
        <f t="shared" si="27"/>
        <v>101.54127755229472</v>
      </c>
      <c r="J172" s="139"/>
    </row>
    <row r="173" spans="1:10" x14ac:dyDescent="0.25">
      <c r="A173" s="341">
        <v>3111</v>
      </c>
      <c r="B173" s="346"/>
      <c r="C173" s="347"/>
      <c r="D173" s="130" t="s">
        <v>55</v>
      </c>
      <c r="E173" s="21">
        <v>2297408</v>
      </c>
      <c r="F173" s="22">
        <v>0</v>
      </c>
      <c r="G173" s="22">
        <v>2713293.15</v>
      </c>
      <c r="H173" s="141">
        <f t="shared" si="22"/>
        <v>118.10236362021895</v>
      </c>
      <c r="I173" s="141">
        <v>0</v>
      </c>
      <c r="J173" s="139"/>
    </row>
    <row r="174" spans="1:10" x14ac:dyDescent="0.25">
      <c r="A174" s="121">
        <v>3121</v>
      </c>
      <c r="B174" s="129"/>
      <c r="C174" s="130"/>
      <c r="D174" s="130" t="s">
        <v>196</v>
      </c>
      <c r="E174" s="21">
        <v>88558.28</v>
      </c>
      <c r="F174" s="22">
        <v>0</v>
      </c>
      <c r="G174" s="22">
        <v>99286.76</v>
      </c>
      <c r="H174" s="141">
        <f t="shared" si="22"/>
        <v>112.11459843167685</v>
      </c>
      <c r="I174" s="141">
        <v>0</v>
      </c>
      <c r="J174" s="139"/>
    </row>
    <row r="175" spans="1:10" ht="15" customHeight="1" x14ac:dyDescent="0.25">
      <c r="A175" s="121">
        <v>3132</v>
      </c>
      <c r="B175" s="129"/>
      <c r="C175" s="130"/>
      <c r="D175" s="130" t="s">
        <v>197</v>
      </c>
      <c r="E175" s="21">
        <v>362600.83</v>
      </c>
      <c r="F175" s="22">
        <v>0</v>
      </c>
      <c r="G175" s="22">
        <v>439787.21</v>
      </c>
      <c r="H175" s="141">
        <f t="shared" si="22"/>
        <v>121.28687350219248</v>
      </c>
      <c r="I175" s="141">
        <v>0</v>
      </c>
      <c r="J175" s="139"/>
    </row>
    <row r="176" spans="1:10" ht="15" customHeight="1" x14ac:dyDescent="0.25">
      <c r="A176" s="341">
        <v>3133</v>
      </c>
      <c r="B176" s="401"/>
      <c r="C176" s="402"/>
      <c r="D176" s="182" t="s">
        <v>249</v>
      </c>
      <c r="E176" s="21">
        <v>14.41</v>
      </c>
      <c r="F176" s="22">
        <v>0</v>
      </c>
      <c r="G176" s="22">
        <v>0</v>
      </c>
      <c r="H176" s="141">
        <v>0</v>
      </c>
      <c r="I176" s="141">
        <v>0</v>
      </c>
      <c r="J176" s="139"/>
    </row>
    <row r="177" spans="1:13" ht="15" customHeight="1" x14ac:dyDescent="0.25">
      <c r="A177" s="357">
        <v>32</v>
      </c>
      <c r="B177" s="386"/>
      <c r="C177" s="387"/>
      <c r="D177" s="127" t="s">
        <v>24</v>
      </c>
      <c r="E177" s="23">
        <v>4007.84</v>
      </c>
      <c r="F177" s="22">
        <v>3700</v>
      </c>
      <c r="G177" s="56">
        <f>G178+G179</f>
        <v>3429.04</v>
      </c>
      <c r="H177" s="141">
        <f t="shared" ref="H177:H248" si="28">G177/E177*100</f>
        <v>85.55830572078726</v>
      </c>
      <c r="I177" s="141">
        <f t="shared" si="27"/>
        <v>92.676756756756745</v>
      </c>
      <c r="J177" s="139"/>
    </row>
    <row r="178" spans="1:13" x14ac:dyDescent="0.25">
      <c r="A178" s="341">
        <v>3295</v>
      </c>
      <c r="B178" s="346"/>
      <c r="C178" s="347"/>
      <c r="D178" s="130" t="s">
        <v>190</v>
      </c>
      <c r="E178" s="21">
        <v>2940</v>
      </c>
      <c r="F178" s="22">
        <v>0</v>
      </c>
      <c r="G178" s="22">
        <v>2496</v>
      </c>
      <c r="H178" s="141">
        <f t="shared" si="28"/>
        <v>84.897959183673464</v>
      </c>
      <c r="I178" s="141">
        <v>0</v>
      </c>
      <c r="J178" s="139"/>
    </row>
    <row r="179" spans="1:13" x14ac:dyDescent="0.25">
      <c r="A179" s="341">
        <v>3296</v>
      </c>
      <c r="B179" s="342"/>
      <c r="C179" s="343"/>
      <c r="D179" s="130" t="s">
        <v>210</v>
      </c>
      <c r="E179" s="21">
        <v>1067.8399999999999</v>
      </c>
      <c r="F179" s="22">
        <v>0</v>
      </c>
      <c r="G179" s="22">
        <v>933.04</v>
      </c>
      <c r="H179" s="141">
        <v>0</v>
      </c>
      <c r="I179" s="141">
        <v>0</v>
      </c>
      <c r="J179" s="139"/>
    </row>
    <row r="180" spans="1:13" x14ac:dyDescent="0.25">
      <c r="A180" s="341">
        <v>34</v>
      </c>
      <c r="B180" s="346"/>
      <c r="C180" s="347"/>
      <c r="D180" s="130" t="s">
        <v>111</v>
      </c>
      <c r="E180" s="23">
        <v>609.09</v>
      </c>
      <c r="F180" s="22">
        <v>800</v>
      </c>
      <c r="G180" s="56">
        <f>G181</f>
        <v>853.62</v>
      </c>
      <c r="H180" s="141">
        <v>0</v>
      </c>
      <c r="I180" s="141">
        <v>0</v>
      </c>
      <c r="J180" s="139"/>
      <c r="M180" s="37"/>
    </row>
    <row r="181" spans="1:13" x14ac:dyDescent="0.25">
      <c r="A181" s="341">
        <v>3434</v>
      </c>
      <c r="B181" s="346"/>
      <c r="C181" s="347"/>
      <c r="D181" s="130" t="s">
        <v>211</v>
      </c>
      <c r="E181" s="21">
        <v>609.09</v>
      </c>
      <c r="F181" s="21">
        <v>0</v>
      </c>
      <c r="G181" s="21">
        <v>853.62</v>
      </c>
      <c r="H181" s="141">
        <v>0</v>
      </c>
      <c r="I181" s="141">
        <v>0</v>
      </c>
      <c r="J181" s="139"/>
    </row>
    <row r="182" spans="1:13" ht="15" customHeight="1" x14ac:dyDescent="0.25">
      <c r="A182" s="381" t="s">
        <v>61</v>
      </c>
      <c r="B182" s="382"/>
      <c r="C182" s="383"/>
      <c r="D182" s="125" t="s">
        <v>62</v>
      </c>
      <c r="E182" s="30">
        <v>1938.28</v>
      </c>
      <c r="F182" s="30">
        <v>3685</v>
      </c>
      <c r="G182" s="30">
        <f t="shared" ref="G182:G183" si="29">G183</f>
        <v>3686.46</v>
      </c>
      <c r="H182" s="30">
        <f t="shared" si="28"/>
        <v>190.19233547268712</v>
      </c>
      <c r="I182" s="30">
        <f t="shared" si="27"/>
        <v>100.03962008141112</v>
      </c>
      <c r="J182" s="139"/>
    </row>
    <row r="183" spans="1:13" ht="15" customHeight="1" x14ac:dyDescent="0.25">
      <c r="A183" s="354" t="s">
        <v>59</v>
      </c>
      <c r="B183" s="355"/>
      <c r="C183" s="356"/>
      <c r="D183" s="16" t="s">
        <v>60</v>
      </c>
      <c r="E183" s="27">
        <v>1938.28</v>
      </c>
      <c r="F183" s="27">
        <v>3685</v>
      </c>
      <c r="G183" s="27">
        <f t="shared" si="29"/>
        <v>3686.46</v>
      </c>
      <c r="H183" s="27">
        <f t="shared" si="28"/>
        <v>190.19233547268712</v>
      </c>
      <c r="I183" s="27">
        <f t="shared" si="27"/>
        <v>100.03962008141112</v>
      </c>
      <c r="J183" s="139"/>
    </row>
    <row r="184" spans="1:13" x14ac:dyDescent="0.25">
      <c r="A184" s="357">
        <v>32</v>
      </c>
      <c r="B184" s="386"/>
      <c r="C184" s="387"/>
      <c r="D184" s="127" t="s">
        <v>160</v>
      </c>
      <c r="E184" s="23">
        <v>1938.28</v>
      </c>
      <c r="F184" s="22">
        <v>3685</v>
      </c>
      <c r="G184" s="22">
        <f>G185+G186+G187</f>
        <v>3686.46</v>
      </c>
      <c r="H184" s="22">
        <f t="shared" si="28"/>
        <v>190.19233547268712</v>
      </c>
      <c r="I184" s="22">
        <f t="shared" si="27"/>
        <v>100.03962008141112</v>
      </c>
      <c r="J184" s="139"/>
    </row>
    <row r="185" spans="1:13" x14ac:dyDescent="0.25">
      <c r="A185" s="341">
        <v>3211</v>
      </c>
      <c r="B185" s="346"/>
      <c r="C185" s="347"/>
      <c r="D185" s="130" t="s">
        <v>171</v>
      </c>
      <c r="E185" s="21">
        <v>92.37</v>
      </c>
      <c r="F185" s="22">
        <v>0</v>
      </c>
      <c r="G185" s="22">
        <v>0</v>
      </c>
      <c r="H185" s="22">
        <f t="shared" si="28"/>
        <v>0</v>
      </c>
      <c r="I185" s="22">
        <v>0</v>
      </c>
      <c r="J185" s="139"/>
    </row>
    <row r="186" spans="1:13" ht="25.5" customHeight="1" x14ac:dyDescent="0.25">
      <c r="A186" s="121">
        <v>3291</v>
      </c>
      <c r="B186" s="129"/>
      <c r="C186" s="130"/>
      <c r="D186" s="130" t="s">
        <v>212</v>
      </c>
      <c r="E186" s="21">
        <v>625.82000000000005</v>
      </c>
      <c r="F186" s="22">
        <v>0</v>
      </c>
      <c r="G186" s="22">
        <v>1024.55</v>
      </c>
      <c r="H186" s="22">
        <f t="shared" si="28"/>
        <v>163.71320827074877</v>
      </c>
      <c r="I186" s="22">
        <v>0</v>
      </c>
      <c r="J186" s="139"/>
    </row>
    <row r="187" spans="1:13" ht="15" customHeight="1" x14ac:dyDescent="0.25">
      <c r="A187" s="121">
        <v>3299</v>
      </c>
      <c r="B187" s="129"/>
      <c r="C187" s="130"/>
      <c r="D187" s="130" t="s">
        <v>191</v>
      </c>
      <c r="E187" s="21">
        <v>1220.0899999999999</v>
      </c>
      <c r="F187" s="22">
        <v>0</v>
      </c>
      <c r="G187" s="22">
        <v>2661.91</v>
      </c>
      <c r="H187" s="22">
        <f t="shared" si="28"/>
        <v>218.17324951438007</v>
      </c>
      <c r="I187" s="22">
        <v>0</v>
      </c>
      <c r="J187" s="139"/>
    </row>
    <row r="188" spans="1:13" x14ac:dyDescent="0.25">
      <c r="A188" s="381" t="s">
        <v>123</v>
      </c>
      <c r="B188" s="382"/>
      <c r="C188" s="383"/>
      <c r="D188" s="125" t="s">
        <v>63</v>
      </c>
      <c r="E188" s="30">
        <v>13891</v>
      </c>
      <c r="F188" s="30">
        <v>5800</v>
      </c>
      <c r="G188" s="30">
        <f t="shared" ref="G188" si="30">G189</f>
        <v>5737.1</v>
      </c>
      <c r="H188" s="30">
        <f t="shared" si="28"/>
        <v>41.300842271974666</v>
      </c>
      <c r="I188" s="30">
        <f t="shared" si="27"/>
        <v>98.91551724137932</v>
      </c>
      <c r="J188" s="139"/>
    </row>
    <row r="189" spans="1:13" x14ac:dyDescent="0.25">
      <c r="A189" s="354" t="s">
        <v>64</v>
      </c>
      <c r="B189" s="355"/>
      <c r="C189" s="356"/>
      <c r="D189" s="16" t="s">
        <v>65</v>
      </c>
      <c r="E189" s="27">
        <v>13891</v>
      </c>
      <c r="F189" s="27">
        <v>5800</v>
      </c>
      <c r="G189" s="27">
        <f>G190</f>
        <v>5737.1</v>
      </c>
      <c r="H189" s="27">
        <f t="shared" si="28"/>
        <v>41.300842271974666</v>
      </c>
      <c r="I189" s="27">
        <f t="shared" si="27"/>
        <v>98.91551724137932</v>
      </c>
      <c r="J189" s="139"/>
    </row>
    <row r="190" spans="1:13" ht="15" customHeight="1" x14ac:dyDescent="0.25">
      <c r="A190" s="357">
        <v>32</v>
      </c>
      <c r="B190" s="344"/>
      <c r="C190" s="345"/>
      <c r="D190" s="127" t="s">
        <v>24</v>
      </c>
      <c r="E190" s="23">
        <v>13891</v>
      </c>
      <c r="F190" s="22">
        <v>5800</v>
      </c>
      <c r="G190" s="56">
        <f>G191</f>
        <v>5737.1</v>
      </c>
      <c r="H190" s="56">
        <f t="shared" si="28"/>
        <v>41.300842271974666</v>
      </c>
      <c r="I190" s="56">
        <f t="shared" si="27"/>
        <v>98.91551724137932</v>
      </c>
      <c r="J190" s="139"/>
    </row>
    <row r="191" spans="1:13" x14ac:dyDescent="0.25">
      <c r="A191" s="357">
        <v>3299</v>
      </c>
      <c r="B191" s="344"/>
      <c r="C191" s="345"/>
      <c r="D191" s="127" t="s">
        <v>191</v>
      </c>
      <c r="E191" s="21">
        <v>13891</v>
      </c>
      <c r="F191" s="21">
        <v>0</v>
      </c>
      <c r="G191" s="21">
        <v>5737.1</v>
      </c>
      <c r="H191" s="21">
        <f t="shared" si="28"/>
        <v>41.300842271974666</v>
      </c>
      <c r="I191" s="21">
        <v>0</v>
      </c>
      <c r="J191" s="139"/>
    </row>
    <row r="192" spans="1:13" ht="15" customHeight="1" x14ac:dyDescent="0.25">
      <c r="A192" s="381" t="s">
        <v>122</v>
      </c>
      <c r="B192" s="382"/>
      <c r="C192" s="383"/>
      <c r="D192" s="125" t="s">
        <v>66</v>
      </c>
      <c r="E192" s="30">
        <v>3785</v>
      </c>
      <c r="F192" s="30">
        <v>0</v>
      </c>
      <c r="G192" s="30">
        <f t="shared" ref="G192" si="31">G193+G196</f>
        <v>0</v>
      </c>
      <c r="H192" s="30">
        <v>0</v>
      </c>
      <c r="I192" s="30">
        <v>0</v>
      </c>
      <c r="J192" s="139"/>
    </row>
    <row r="193" spans="1:10" ht="15" customHeight="1" x14ac:dyDescent="0.25">
      <c r="A193" s="354" t="s">
        <v>64</v>
      </c>
      <c r="B193" s="355"/>
      <c r="C193" s="356"/>
      <c r="D193" s="16" t="s">
        <v>65</v>
      </c>
      <c r="E193" s="27">
        <v>3785</v>
      </c>
      <c r="F193" s="27">
        <v>0</v>
      </c>
      <c r="G193" s="27">
        <f t="shared" ref="G193" si="32">G194</f>
        <v>0</v>
      </c>
      <c r="H193" s="27">
        <v>0</v>
      </c>
      <c r="I193" s="27">
        <v>0</v>
      </c>
      <c r="J193" s="139"/>
    </row>
    <row r="194" spans="1:10" x14ac:dyDescent="0.25">
      <c r="A194" s="357">
        <v>32</v>
      </c>
      <c r="B194" s="344"/>
      <c r="C194" s="345"/>
      <c r="D194" s="127" t="s">
        <v>24</v>
      </c>
      <c r="E194" s="21">
        <v>3785</v>
      </c>
      <c r="F194" s="22">
        <v>0</v>
      </c>
      <c r="G194" s="56">
        <f>G195</f>
        <v>0</v>
      </c>
      <c r="H194" s="56">
        <v>0</v>
      </c>
      <c r="I194" s="56">
        <v>0</v>
      </c>
      <c r="J194" s="139"/>
    </row>
    <row r="195" spans="1:10" x14ac:dyDescent="0.25">
      <c r="A195" s="357">
        <v>3299</v>
      </c>
      <c r="B195" s="344"/>
      <c r="C195" s="345"/>
      <c r="D195" s="127" t="s">
        <v>191</v>
      </c>
      <c r="E195" s="21">
        <v>3785</v>
      </c>
      <c r="F195" s="21">
        <v>0</v>
      </c>
      <c r="G195" s="21">
        <v>0</v>
      </c>
      <c r="H195" s="21">
        <v>0</v>
      </c>
      <c r="I195" s="21">
        <v>0</v>
      </c>
      <c r="J195" s="139"/>
    </row>
    <row r="196" spans="1:10" x14ac:dyDescent="0.25">
      <c r="A196" s="354" t="s">
        <v>50</v>
      </c>
      <c r="B196" s="355"/>
      <c r="C196" s="356"/>
      <c r="D196" s="16" t="s">
        <v>67</v>
      </c>
      <c r="E196" s="27">
        <v>0</v>
      </c>
      <c r="F196" s="27">
        <v>0</v>
      </c>
      <c r="G196" s="27">
        <f t="shared" ref="G196" si="33">G197</f>
        <v>0</v>
      </c>
      <c r="H196" s="27">
        <v>0</v>
      </c>
      <c r="I196" s="27">
        <v>0</v>
      </c>
      <c r="J196" s="139"/>
    </row>
    <row r="197" spans="1:10" x14ac:dyDescent="0.25">
      <c r="A197" s="357">
        <v>32</v>
      </c>
      <c r="B197" s="344"/>
      <c r="C197" s="345"/>
      <c r="D197" s="127" t="s">
        <v>24</v>
      </c>
      <c r="E197" s="21">
        <v>0</v>
      </c>
      <c r="F197" s="22">
        <v>0</v>
      </c>
      <c r="G197" s="22">
        <v>0</v>
      </c>
      <c r="H197" s="22">
        <v>0</v>
      </c>
      <c r="I197" s="22">
        <v>0</v>
      </c>
      <c r="J197" s="139"/>
    </row>
    <row r="198" spans="1:10" x14ac:dyDescent="0.25">
      <c r="A198" s="381" t="s">
        <v>71</v>
      </c>
      <c r="B198" s="382"/>
      <c r="C198" s="383"/>
      <c r="D198" s="125" t="s">
        <v>68</v>
      </c>
      <c r="E198" s="30">
        <v>18520.882000000001</v>
      </c>
      <c r="F198" s="30">
        <f>F199+F206+F212</f>
        <v>24835</v>
      </c>
      <c r="G198" s="30">
        <f>G199+G206+G212</f>
        <v>23918.82</v>
      </c>
      <c r="H198" s="30">
        <f t="shared" si="28"/>
        <v>129.14514546337477</v>
      </c>
      <c r="I198" s="30">
        <f t="shared" si="27"/>
        <v>96.310932152204558</v>
      </c>
      <c r="J198" s="139"/>
    </row>
    <row r="199" spans="1:10" x14ac:dyDescent="0.25">
      <c r="A199" s="354" t="s">
        <v>48</v>
      </c>
      <c r="B199" s="388"/>
      <c r="C199" s="389"/>
      <c r="D199" s="16" t="s">
        <v>49</v>
      </c>
      <c r="E199" s="27">
        <v>3587.1019999999999</v>
      </c>
      <c r="F199" s="27">
        <f t="shared" ref="F199:G199" si="34">F200</f>
        <v>9000</v>
      </c>
      <c r="G199" s="27">
        <f t="shared" si="34"/>
        <v>5886.67</v>
      </c>
      <c r="H199" s="27">
        <f t="shared" si="28"/>
        <v>164.10656847784088</v>
      </c>
      <c r="I199" s="27">
        <f t="shared" si="27"/>
        <v>65.407444444444437</v>
      </c>
      <c r="J199" s="139"/>
    </row>
    <row r="200" spans="1:10" ht="15" customHeight="1" x14ac:dyDescent="0.25">
      <c r="A200" s="357">
        <v>42</v>
      </c>
      <c r="B200" s="344"/>
      <c r="C200" s="345"/>
      <c r="D200" s="127" t="s">
        <v>159</v>
      </c>
      <c r="E200" s="23">
        <v>3587.1019999999999</v>
      </c>
      <c r="F200" s="22">
        <v>9000</v>
      </c>
      <c r="G200" s="56">
        <f>G201+G202+G203+G204+G205</f>
        <v>5886.67</v>
      </c>
      <c r="H200" s="56">
        <f t="shared" si="28"/>
        <v>164.10656847784088</v>
      </c>
      <c r="I200" s="56">
        <f t="shared" si="27"/>
        <v>65.407444444444437</v>
      </c>
      <c r="J200" s="139"/>
    </row>
    <row r="201" spans="1:10" x14ac:dyDescent="0.25">
      <c r="A201" s="341">
        <v>4221</v>
      </c>
      <c r="B201" s="344"/>
      <c r="C201" s="345"/>
      <c r="D201" s="130" t="s">
        <v>201</v>
      </c>
      <c r="E201" s="21">
        <v>1747.98</v>
      </c>
      <c r="F201" s="22">
        <v>0</v>
      </c>
      <c r="G201" s="22">
        <v>2907.11</v>
      </c>
      <c r="H201" s="22">
        <v>0</v>
      </c>
      <c r="I201" s="22">
        <v>0</v>
      </c>
      <c r="J201" s="139"/>
    </row>
    <row r="202" spans="1:10" x14ac:dyDescent="0.25">
      <c r="A202" s="341">
        <v>4222</v>
      </c>
      <c r="B202" s="344"/>
      <c r="C202" s="345"/>
      <c r="D202" s="130" t="s">
        <v>213</v>
      </c>
      <c r="E202" s="21">
        <v>509.2</v>
      </c>
      <c r="F202" s="22">
        <v>0</v>
      </c>
      <c r="G202" s="22">
        <v>1018.3</v>
      </c>
      <c r="H202" s="22">
        <v>0</v>
      </c>
      <c r="I202" s="22">
        <v>0</v>
      </c>
      <c r="J202" s="139"/>
    </row>
    <row r="203" spans="1:10" x14ac:dyDescent="0.25">
      <c r="A203" s="341">
        <v>4223</v>
      </c>
      <c r="B203" s="344"/>
      <c r="C203" s="345"/>
      <c r="D203" s="130" t="s">
        <v>202</v>
      </c>
      <c r="E203" s="21">
        <v>637.50199999999995</v>
      </c>
      <c r="F203" s="22">
        <v>0</v>
      </c>
      <c r="G203" s="22">
        <v>0</v>
      </c>
      <c r="H203" s="22">
        <v>0</v>
      </c>
      <c r="I203" s="22">
        <v>0</v>
      </c>
      <c r="J203" s="139"/>
    </row>
    <row r="204" spans="1:10" x14ac:dyDescent="0.25">
      <c r="A204" s="341">
        <v>4227</v>
      </c>
      <c r="B204" s="344"/>
      <c r="C204" s="345"/>
      <c r="D204" s="130" t="s">
        <v>214</v>
      </c>
      <c r="E204" s="21">
        <v>0</v>
      </c>
      <c r="F204" s="22">
        <v>0</v>
      </c>
      <c r="G204" s="22">
        <v>519.54999999999995</v>
      </c>
      <c r="H204" s="22">
        <v>0</v>
      </c>
      <c r="I204" s="22">
        <v>0</v>
      </c>
      <c r="J204" s="139"/>
    </row>
    <row r="205" spans="1:10" ht="15" customHeight="1" x14ac:dyDescent="0.25">
      <c r="A205" s="341">
        <v>4241</v>
      </c>
      <c r="B205" s="344"/>
      <c r="C205" s="345"/>
      <c r="D205" s="130" t="s">
        <v>215</v>
      </c>
      <c r="E205" s="21">
        <v>692.42</v>
      </c>
      <c r="F205" s="22">
        <v>0</v>
      </c>
      <c r="G205" s="22">
        <v>1441.71</v>
      </c>
      <c r="H205" s="22">
        <v>0</v>
      </c>
      <c r="I205" s="22">
        <v>0</v>
      </c>
      <c r="J205" s="139"/>
    </row>
    <row r="206" spans="1:10" x14ac:dyDescent="0.25">
      <c r="A206" s="354" t="s">
        <v>83</v>
      </c>
      <c r="B206" s="388"/>
      <c r="C206" s="389"/>
      <c r="D206" s="16" t="s">
        <v>67</v>
      </c>
      <c r="E206" s="27">
        <v>11950.490000000002</v>
      </c>
      <c r="F206" s="27">
        <f t="shared" ref="F206:G206" si="35">F207</f>
        <v>7000</v>
      </c>
      <c r="G206" s="27">
        <f t="shared" si="35"/>
        <v>6697.77</v>
      </c>
      <c r="H206" s="27">
        <v>0</v>
      </c>
      <c r="I206" s="27">
        <f t="shared" si="27"/>
        <v>95.682428571428574</v>
      </c>
      <c r="J206" s="139"/>
    </row>
    <row r="207" spans="1:10" x14ac:dyDescent="0.25">
      <c r="A207" s="357">
        <v>42</v>
      </c>
      <c r="B207" s="344"/>
      <c r="C207" s="345"/>
      <c r="D207" s="127" t="s">
        <v>159</v>
      </c>
      <c r="E207" s="21">
        <v>11950.490000000002</v>
      </c>
      <c r="F207" s="22">
        <v>7000</v>
      </c>
      <c r="G207" s="56">
        <f>G208+G209+G210+G211</f>
        <v>6697.77</v>
      </c>
      <c r="H207" s="56">
        <v>0</v>
      </c>
      <c r="I207" s="56">
        <f t="shared" si="27"/>
        <v>95.682428571428574</v>
      </c>
      <c r="J207" s="139"/>
    </row>
    <row r="208" spans="1:10" x14ac:dyDescent="0.25">
      <c r="A208" s="357">
        <v>4221</v>
      </c>
      <c r="B208" s="344"/>
      <c r="C208" s="345"/>
      <c r="D208" s="184" t="s">
        <v>201</v>
      </c>
      <c r="E208" s="21">
        <v>3000</v>
      </c>
      <c r="F208" s="21">
        <v>0</v>
      </c>
      <c r="G208" s="21">
        <v>1123.75</v>
      </c>
      <c r="H208" s="21">
        <v>0</v>
      </c>
      <c r="I208" s="21">
        <v>0</v>
      </c>
      <c r="J208" s="139"/>
    </row>
    <row r="209" spans="1:10" x14ac:dyDescent="0.25">
      <c r="A209" s="357">
        <v>4226</v>
      </c>
      <c r="B209" s="344"/>
      <c r="C209" s="345"/>
      <c r="D209" s="127" t="s">
        <v>203</v>
      </c>
      <c r="E209" s="21">
        <v>679.94</v>
      </c>
      <c r="F209" s="21">
        <v>0</v>
      </c>
      <c r="G209" s="21">
        <v>0</v>
      </c>
      <c r="H209" s="21">
        <v>0</v>
      </c>
      <c r="I209" s="21">
        <v>0</v>
      </c>
      <c r="J209" s="139"/>
    </row>
    <row r="210" spans="1:10" x14ac:dyDescent="0.25">
      <c r="A210" s="357">
        <v>4227</v>
      </c>
      <c r="B210" s="344"/>
      <c r="C210" s="345"/>
      <c r="D210" s="243" t="s">
        <v>214</v>
      </c>
      <c r="E210" s="21">
        <v>768.2</v>
      </c>
      <c r="F210" s="21">
        <v>0</v>
      </c>
      <c r="G210" s="21">
        <v>0</v>
      </c>
      <c r="H210" s="21">
        <v>0</v>
      </c>
      <c r="I210" s="21">
        <v>0</v>
      </c>
      <c r="J210" s="139"/>
    </row>
    <row r="211" spans="1:10" x14ac:dyDescent="0.25">
      <c r="A211" s="357">
        <v>4241</v>
      </c>
      <c r="B211" s="344"/>
      <c r="C211" s="345"/>
      <c r="D211" s="127" t="s">
        <v>215</v>
      </c>
      <c r="E211" s="21">
        <v>7502.35</v>
      </c>
      <c r="F211" s="21">
        <v>0</v>
      </c>
      <c r="G211" s="21">
        <v>5574.02</v>
      </c>
      <c r="H211" s="21">
        <v>0</v>
      </c>
      <c r="I211" s="21">
        <v>0</v>
      </c>
      <c r="J211" s="139"/>
    </row>
    <row r="212" spans="1:10" x14ac:dyDescent="0.25">
      <c r="A212" s="354" t="s">
        <v>289</v>
      </c>
      <c r="B212" s="388"/>
      <c r="C212" s="389"/>
      <c r="D212" s="16" t="s">
        <v>290</v>
      </c>
      <c r="E212" s="27">
        <v>0</v>
      </c>
      <c r="F212" s="27">
        <v>8835</v>
      </c>
      <c r="G212" s="27">
        <f t="shared" ref="G212" si="36">G213</f>
        <v>11334.38</v>
      </c>
      <c r="H212" s="27">
        <v>0</v>
      </c>
      <c r="I212" s="27">
        <f t="shared" ref="I212:I213" si="37">G212/F212*100</f>
        <v>128.28953027730617</v>
      </c>
      <c r="J212" s="139"/>
    </row>
    <row r="213" spans="1:10" ht="25.5" customHeight="1" x14ac:dyDescent="0.25">
      <c r="A213" s="357">
        <v>42</v>
      </c>
      <c r="B213" s="344"/>
      <c r="C213" s="345"/>
      <c r="D213" s="243" t="s">
        <v>159</v>
      </c>
      <c r="E213" s="23">
        <v>0</v>
      </c>
      <c r="F213" s="22">
        <v>8835</v>
      </c>
      <c r="G213" s="56">
        <f>G214+G215</f>
        <v>11334.38</v>
      </c>
      <c r="H213" s="141">
        <v>0</v>
      </c>
      <c r="I213" s="141">
        <f t="shared" si="37"/>
        <v>128.28953027730617</v>
      </c>
      <c r="J213" s="139"/>
    </row>
    <row r="214" spans="1:10" ht="15" customHeight="1" x14ac:dyDescent="0.25">
      <c r="A214" s="357">
        <v>4221</v>
      </c>
      <c r="B214" s="344"/>
      <c r="C214" s="345"/>
      <c r="D214" s="243" t="s">
        <v>201</v>
      </c>
      <c r="E214" s="21">
        <v>0</v>
      </c>
      <c r="F214" s="21">
        <v>0</v>
      </c>
      <c r="G214" s="21">
        <v>711.88</v>
      </c>
      <c r="H214" s="141">
        <v>0</v>
      </c>
      <c r="I214" s="141">
        <v>0</v>
      </c>
      <c r="J214" s="139"/>
    </row>
    <row r="215" spans="1:10" x14ac:dyDescent="0.25">
      <c r="A215" s="357">
        <v>4227</v>
      </c>
      <c r="B215" s="386"/>
      <c r="C215" s="387"/>
      <c r="D215" s="243" t="s">
        <v>214</v>
      </c>
      <c r="E215" s="21">
        <v>0</v>
      </c>
      <c r="F215" s="21">
        <v>0</v>
      </c>
      <c r="G215" s="21">
        <v>10622.5</v>
      </c>
      <c r="H215" s="141">
        <v>0</v>
      </c>
      <c r="I215" s="141">
        <v>0</v>
      </c>
      <c r="J215" s="139"/>
    </row>
    <row r="216" spans="1:10" x14ac:dyDescent="0.25">
      <c r="A216" s="354" t="s">
        <v>51</v>
      </c>
      <c r="B216" s="388"/>
      <c r="C216" s="389"/>
      <c r="D216" s="16" t="s">
        <v>77</v>
      </c>
      <c r="E216" s="27">
        <v>2983.29</v>
      </c>
      <c r="F216" s="27">
        <v>0</v>
      </c>
      <c r="G216" s="27">
        <f t="shared" ref="G216" si="38">G217</f>
        <v>0</v>
      </c>
      <c r="H216" s="27">
        <f t="shared" si="28"/>
        <v>0</v>
      </c>
      <c r="I216" s="27">
        <v>0</v>
      </c>
      <c r="J216" s="139"/>
    </row>
    <row r="217" spans="1:10" ht="25.5" customHeight="1" x14ac:dyDescent="0.25">
      <c r="A217" s="357">
        <v>42</v>
      </c>
      <c r="B217" s="344"/>
      <c r="C217" s="345"/>
      <c r="D217" s="127" t="s">
        <v>159</v>
      </c>
      <c r="E217" s="23">
        <v>2983.29</v>
      </c>
      <c r="F217" s="22">
        <v>0</v>
      </c>
      <c r="G217" s="56">
        <v>0</v>
      </c>
      <c r="H217" s="141">
        <f t="shared" si="28"/>
        <v>0</v>
      </c>
      <c r="I217" s="141">
        <v>0</v>
      </c>
      <c r="J217" s="139"/>
    </row>
    <row r="218" spans="1:10" ht="15" customHeight="1" x14ac:dyDescent="0.25">
      <c r="A218" s="357">
        <v>4221</v>
      </c>
      <c r="B218" s="344"/>
      <c r="C218" s="345"/>
      <c r="D218" s="127" t="s">
        <v>201</v>
      </c>
      <c r="E218" s="21">
        <v>748</v>
      </c>
      <c r="F218" s="21">
        <v>0</v>
      </c>
      <c r="G218" s="21">
        <v>0</v>
      </c>
      <c r="H218" s="141">
        <f t="shared" si="28"/>
        <v>0</v>
      </c>
      <c r="I218" s="141">
        <v>0</v>
      </c>
      <c r="J218" s="139"/>
    </row>
    <row r="219" spans="1:10" x14ac:dyDescent="0.25">
      <c r="A219" s="357">
        <v>4226</v>
      </c>
      <c r="B219" s="344"/>
      <c r="C219" s="345"/>
      <c r="D219" s="127" t="s">
        <v>203</v>
      </c>
      <c r="E219" s="21">
        <v>2235.29</v>
      </c>
      <c r="F219" s="21">
        <v>0</v>
      </c>
      <c r="G219" s="21">
        <v>0</v>
      </c>
      <c r="H219" s="141">
        <v>0</v>
      </c>
      <c r="I219" s="141">
        <v>0</v>
      </c>
      <c r="J219" s="139"/>
    </row>
    <row r="220" spans="1:10" ht="25.5" customHeight="1" x14ac:dyDescent="0.25">
      <c r="A220" s="354" t="s">
        <v>78</v>
      </c>
      <c r="B220" s="388"/>
      <c r="C220" s="389"/>
      <c r="D220" s="16" t="s">
        <v>79</v>
      </c>
      <c r="E220" s="27">
        <v>0</v>
      </c>
      <c r="F220" s="27">
        <v>0</v>
      </c>
      <c r="G220" s="27">
        <f t="shared" ref="G220" si="39">G221</f>
        <v>0</v>
      </c>
      <c r="H220" s="27">
        <v>0</v>
      </c>
      <c r="I220" s="27">
        <v>0</v>
      </c>
      <c r="J220" s="139"/>
    </row>
    <row r="221" spans="1:10" ht="15" customHeight="1" x14ac:dyDescent="0.25">
      <c r="A221" s="357">
        <v>42</v>
      </c>
      <c r="B221" s="344"/>
      <c r="C221" s="345"/>
      <c r="D221" s="127" t="s">
        <v>159</v>
      </c>
      <c r="E221" s="21">
        <v>0</v>
      </c>
      <c r="F221" s="22">
        <v>0</v>
      </c>
      <c r="G221" s="22">
        <v>0</v>
      </c>
      <c r="H221" s="22">
        <v>0</v>
      </c>
      <c r="I221" s="22">
        <v>0</v>
      </c>
      <c r="J221" s="139"/>
    </row>
    <row r="222" spans="1:10" x14ac:dyDescent="0.25">
      <c r="A222" s="381" t="s">
        <v>121</v>
      </c>
      <c r="B222" s="382"/>
      <c r="C222" s="383"/>
      <c r="D222" s="125" t="s">
        <v>80</v>
      </c>
      <c r="E222" s="30">
        <v>5400</v>
      </c>
      <c r="F222" s="30">
        <f t="shared" ref="F222:G223" si="40">F223</f>
        <v>5520</v>
      </c>
      <c r="G222" s="30">
        <f t="shared" si="40"/>
        <v>5515.58</v>
      </c>
      <c r="H222" s="30">
        <f t="shared" si="28"/>
        <v>102.14037037037036</v>
      </c>
      <c r="I222" s="30">
        <f t="shared" si="27"/>
        <v>99.919927536231882</v>
      </c>
      <c r="J222" s="139"/>
    </row>
    <row r="223" spans="1:10" x14ac:dyDescent="0.25">
      <c r="A223" s="354" t="s">
        <v>50</v>
      </c>
      <c r="B223" s="355"/>
      <c r="C223" s="356"/>
      <c r="D223" s="16" t="s">
        <v>67</v>
      </c>
      <c r="E223" s="27">
        <v>5400</v>
      </c>
      <c r="F223" s="27">
        <f t="shared" si="40"/>
        <v>5520</v>
      </c>
      <c r="G223" s="27">
        <f t="shared" si="40"/>
        <v>5515.58</v>
      </c>
      <c r="H223" s="27">
        <f t="shared" si="28"/>
        <v>102.14037037037036</v>
      </c>
      <c r="I223" s="27">
        <f t="shared" si="27"/>
        <v>99.919927536231882</v>
      </c>
      <c r="J223" s="139"/>
    </row>
    <row r="224" spans="1:10" x14ac:dyDescent="0.25">
      <c r="A224" s="357">
        <v>32</v>
      </c>
      <c r="B224" s="344"/>
      <c r="C224" s="345"/>
      <c r="D224" s="18" t="s">
        <v>24</v>
      </c>
      <c r="E224" s="21">
        <v>5400</v>
      </c>
      <c r="F224" s="22">
        <v>5520</v>
      </c>
      <c r="G224" s="56">
        <v>5515.58</v>
      </c>
      <c r="H224" s="56">
        <f t="shared" si="28"/>
        <v>102.14037037037036</v>
      </c>
      <c r="I224" s="56">
        <f t="shared" si="27"/>
        <v>99.919927536231882</v>
      </c>
      <c r="J224" s="139"/>
    </row>
    <row r="225" spans="1:11" x14ac:dyDescent="0.25">
      <c r="A225" s="357">
        <v>3237</v>
      </c>
      <c r="B225" s="344"/>
      <c r="C225" s="345"/>
      <c r="D225" s="18" t="s">
        <v>184</v>
      </c>
      <c r="E225" s="21">
        <v>5400</v>
      </c>
      <c r="F225" s="21">
        <v>0</v>
      </c>
      <c r="G225" s="21">
        <v>5515.58</v>
      </c>
      <c r="H225" s="21">
        <f t="shared" si="28"/>
        <v>102.14037037037036</v>
      </c>
      <c r="I225" s="21">
        <v>0</v>
      </c>
      <c r="J225" s="139"/>
    </row>
    <row r="226" spans="1:11" x14ac:dyDescent="0.25">
      <c r="A226" s="381" t="s">
        <v>314</v>
      </c>
      <c r="B226" s="382"/>
      <c r="C226" s="383"/>
      <c r="D226" s="125" t="s">
        <v>81</v>
      </c>
      <c r="E226" s="30">
        <v>85235.64</v>
      </c>
      <c r="F226" s="30">
        <f t="shared" ref="F226:G227" si="41">F227</f>
        <v>195695</v>
      </c>
      <c r="G226" s="30">
        <f t="shared" si="41"/>
        <v>145857.07999999999</v>
      </c>
      <c r="H226" s="30">
        <f t="shared" si="28"/>
        <v>171.12217377613402</v>
      </c>
      <c r="I226" s="30">
        <f t="shared" si="27"/>
        <v>74.532859807353276</v>
      </c>
      <c r="J226" s="139"/>
    </row>
    <row r="227" spans="1:11" ht="15" customHeight="1" x14ac:dyDescent="0.25">
      <c r="A227" s="354" t="s">
        <v>82</v>
      </c>
      <c r="B227" s="355"/>
      <c r="C227" s="356"/>
      <c r="D227" s="16" t="s">
        <v>144</v>
      </c>
      <c r="E227" s="27">
        <v>85235.64</v>
      </c>
      <c r="F227" s="27">
        <f t="shared" si="41"/>
        <v>195695</v>
      </c>
      <c r="G227" s="27">
        <f t="shared" si="41"/>
        <v>145857.07999999999</v>
      </c>
      <c r="H227" s="27">
        <f t="shared" si="28"/>
        <v>171.12217377613402</v>
      </c>
      <c r="I227" s="27">
        <f t="shared" si="27"/>
        <v>74.532859807353276</v>
      </c>
      <c r="J227" s="139"/>
    </row>
    <row r="228" spans="1:11" ht="15" customHeight="1" x14ac:dyDescent="0.25">
      <c r="A228" s="357">
        <v>32</v>
      </c>
      <c r="B228" s="344"/>
      <c r="C228" s="345"/>
      <c r="D228" s="18" t="s">
        <v>24</v>
      </c>
      <c r="E228" s="23">
        <v>85235.64</v>
      </c>
      <c r="F228" s="23">
        <v>195695</v>
      </c>
      <c r="G228" s="23">
        <f t="shared" ref="G228" si="42">G229+G230+G231+G232+G233</f>
        <v>145857.07999999999</v>
      </c>
      <c r="H228" s="56">
        <f t="shared" si="28"/>
        <v>171.12217377613402</v>
      </c>
      <c r="I228" s="56">
        <f t="shared" si="27"/>
        <v>74.532859807353276</v>
      </c>
      <c r="J228" s="139"/>
    </row>
    <row r="229" spans="1:11" ht="15" customHeight="1" x14ac:dyDescent="0.25">
      <c r="A229" s="341">
        <v>3213</v>
      </c>
      <c r="B229" s="344"/>
      <c r="C229" s="345"/>
      <c r="D229" s="18" t="s">
        <v>173</v>
      </c>
      <c r="E229" s="21">
        <v>19481.88</v>
      </c>
      <c r="F229" s="22">
        <v>0</v>
      </c>
      <c r="G229" s="22">
        <v>39795.5</v>
      </c>
      <c r="H229" s="22">
        <f t="shared" si="28"/>
        <v>204.26930049871982</v>
      </c>
      <c r="I229" s="22">
        <v>0</v>
      </c>
      <c r="J229" s="139"/>
    </row>
    <row r="230" spans="1:11" x14ac:dyDescent="0.25">
      <c r="A230" s="341">
        <v>3233</v>
      </c>
      <c r="B230" s="344"/>
      <c r="C230" s="345"/>
      <c r="D230" s="70" t="s">
        <v>180</v>
      </c>
      <c r="E230" s="21">
        <v>1095.01</v>
      </c>
      <c r="F230" s="22">
        <v>0</v>
      </c>
      <c r="G230" s="22">
        <v>540.58000000000004</v>
      </c>
      <c r="H230" s="22">
        <v>0</v>
      </c>
      <c r="I230" s="22">
        <v>0</v>
      </c>
      <c r="J230" s="139"/>
    </row>
    <row r="231" spans="1:11" x14ac:dyDescent="0.25">
      <c r="A231" s="341">
        <v>3241</v>
      </c>
      <c r="B231" s="344"/>
      <c r="C231" s="345"/>
      <c r="D231" s="70" t="s">
        <v>216</v>
      </c>
      <c r="E231" s="21">
        <v>62767.17</v>
      </c>
      <c r="F231" s="22">
        <v>0</v>
      </c>
      <c r="G231" s="22">
        <v>101492.6</v>
      </c>
      <c r="H231" s="22">
        <v>0</v>
      </c>
      <c r="I231" s="22">
        <v>0</v>
      </c>
      <c r="J231" s="139"/>
    </row>
    <row r="232" spans="1:11" s="44" customFormat="1" x14ac:dyDescent="0.25">
      <c r="A232" s="341">
        <v>3237</v>
      </c>
      <c r="B232" s="344"/>
      <c r="C232" s="345"/>
      <c r="D232" s="70" t="s">
        <v>184</v>
      </c>
      <c r="E232" s="21">
        <v>1120</v>
      </c>
      <c r="F232" s="22">
        <v>0</v>
      </c>
      <c r="G232" s="22">
        <v>2400</v>
      </c>
      <c r="H232" s="22">
        <f t="shared" si="28"/>
        <v>214.28571428571428</v>
      </c>
      <c r="I232" s="22">
        <v>0</v>
      </c>
      <c r="J232" s="139"/>
      <c r="K232"/>
    </row>
    <row r="233" spans="1:11" ht="15" customHeight="1" x14ac:dyDescent="0.25">
      <c r="A233" s="341">
        <v>3299</v>
      </c>
      <c r="B233" s="344"/>
      <c r="C233" s="345"/>
      <c r="D233" s="130" t="s">
        <v>191</v>
      </c>
      <c r="E233" s="21">
        <v>771.58</v>
      </c>
      <c r="F233" s="22">
        <v>0</v>
      </c>
      <c r="G233" s="22">
        <v>1628.4</v>
      </c>
      <c r="H233" s="22">
        <f t="shared" si="28"/>
        <v>211.04746105394128</v>
      </c>
      <c r="I233" s="22">
        <v>0</v>
      </c>
      <c r="J233" s="139"/>
    </row>
    <row r="234" spans="1:11" ht="26.25" customHeight="1" x14ac:dyDescent="0.25">
      <c r="A234" s="381" t="s">
        <v>120</v>
      </c>
      <c r="B234" s="382"/>
      <c r="C234" s="383"/>
      <c r="D234" s="125" t="s">
        <v>85</v>
      </c>
      <c r="E234" s="30">
        <v>12698.41</v>
      </c>
      <c r="F234" s="30">
        <f t="shared" ref="F234:G234" si="43">F235</f>
        <v>0</v>
      </c>
      <c r="G234" s="30">
        <f t="shared" si="43"/>
        <v>0</v>
      </c>
      <c r="H234" s="30">
        <f t="shared" si="28"/>
        <v>0</v>
      </c>
      <c r="I234" s="30">
        <v>0</v>
      </c>
      <c r="J234" s="139"/>
    </row>
    <row r="235" spans="1:11" x14ac:dyDescent="0.25">
      <c r="A235" s="354" t="s">
        <v>82</v>
      </c>
      <c r="B235" s="355"/>
      <c r="C235" s="356"/>
      <c r="D235" s="16" t="s">
        <v>84</v>
      </c>
      <c r="E235" s="27">
        <v>12698.41</v>
      </c>
      <c r="F235" s="27">
        <f>F236+F238</f>
        <v>0</v>
      </c>
      <c r="G235" s="27">
        <f>G236+G238</f>
        <v>0</v>
      </c>
      <c r="H235" s="27">
        <f t="shared" si="28"/>
        <v>0</v>
      </c>
      <c r="I235" s="27">
        <v>0</v>
      </c>
      <c r="J235" s="139"/>
    </row>
    <row r="236" spans="1:11" s="44" customFormat="1" x14ac:dyDescent="0.25">
      <c r="A236" s="357">
        <v>31</v>
      </c>
      <c r="B236" s="386"/>
      <c r="C236" s="387"/>
      <c r="D236" s="184" t="s">
        <v>15</v>
      </c>
      <c r="E236" s="192">
        <v>4000</v>
      </c>
      <c r="F236" s="192">
        <v>0</v>
      </c>
      <c r="G236" s="71">
        <v>0</v>
      </c>
      <c r="H236" s="192">
        <v>0</v>
      </c>
      <c r="I236" s="192">
        <v>0</v>
      </c>
      <c r="J236" s="146"/>
    </row>
    <row r="237" spans="1:11" x14ac:dyDescent="0.25">
      <c r="A237" s="122">
        <v>3121</v>
      </c>
      <c r="B237" s="144"/>
      <c r="C237" s="145"/>
      <c r="D237" s="18" t="s">
        <v>196</v>
      </c>
      <c r="E237" s="71">
        <v>4000</v>
      </c>
      <c r="F237" s="71">
        <v>0</v>
      </c>
      <c r="G237" s="71">
        <v>0</v>
      </c>
      <c r="H237" s="141">
        <v>0</v>
      </c>
      <c r="I237" s="141">
        <v>0</v>
      </c>
      <c r="J237" s="146"/>
      <c r="K237" s="44"/>
    </row>
    <row r="238" spans="1:11" ht="15" customHeight="1" x14ac:dyDescent="0.25">
      <c r="A238" s="357">
        <v>32</v>
      </c>
      <c r="B238" s="344"/>
      <c r="C238" s="345"/>
      <c r="D238" s="18" t="s">
        <v>24</v>
      </c>
      <c r="E238" s="23">
        <v>8698.41</v>
      </c>
      <c r="F238" s="22">
        <v>0</v>
      </c>
      <c r="G238" s="22">
        <v>0</v>
      </c>
      <c r="H238" s="141">
        <f t="shared" si="28"/>
        <v>0</v>
      </c>
      <c r="I238" s="141">
        <v>0</v>
      </c>
      <c r="J238" s="139"/>
    </row>
    <row r="239" spans="1:11" ht="15" customHeight="1" x14ac:dyDescent="0.25">
      <c r="A239" s="357">
        <v>3211</v>
      </c>
      <c r="B239" s="344"/>
      <c r="C239" s="345"/>
      <c r="D239" s="18" t="s">
        <v>171</v>
      </c>
      <c r="E239" s="21">
        <v>2477.7800000000002</v>
      </c>
      <c r="F239" s="21">
        <v>0</v>
      </c>
      <c r="G239" s="21">
        <v>0</v>
      </c>
      <c r="H239" s="141">
        <f t="shared" si="28"/>
        <v>0</v>
      </c>
      <c r="I239" s="141">
        <v>0</v>
      </c>
      <c r="J239" s="139"/>
    </row>
    <row r="240" spans="1:11" ht="15" customHeight="1" x14ac:dyDescent="0.25">
      <c r="A240" s="357">
        <v>3232</v>
      </c>
      <c r="B240" s="344"/>
      <c r="C240" s="345"/>
      <c r="D240" s="18" t="s">
        <v>208</v>
      </c>
      <c r="E240" s="21">
        <v>6020.63</v>
      </c>
      <c r="F240" s="21">
        <v>0</v>
      </c>
      <c r="G240" s="21">
        <v>0</v>
      </c>
      <c r="H240" s="141">
        <v>0</v>
      </c>
      <c r="I240" s="179">
        <v>0</v>
      </c>
      <c r="J240" s="139"/>
    </row>
    <row r="241" spans="1:10" ht="15" customHeight="1" x14ac:dyDescent="0.25">
      <c r="A241" s="357">
        <v>3299</v>
      </c>
      <c r="B241" s="344"/>
      <c r="C241" s="345"/>
      <c r="D241" s="182" t="s">
        <v>191</v>
      </c>
      <c r="E241" s="21">
        <v>200</v>
      </c>
      <c r="F241" s="21">
        <v>0</v>
      </c>
      <c r="G241" s="21">
        <v>0</v>
      </c>
      <c r="H241" s="141">
        <v>0</v>
      </c>
      <c r="I241" s="179">
        <v>0</v>
      </c>
      <c r="J241" s="139"/>
    </row>
    <row r="242" spans="1:10" x14ac:dyDescent="0.25">
      <c r="A242" s="381" t="s">
        <v>118</v>
      </c>
      <c r="B242" s="382"/>
      <c r="C242" s="383"/>
      <c r="D242" s="125" t="s">
        <v>124</v>
      </c>
      <c r="E242" s="30">
        <v>451.79</v>
      </c>
      <c r="F242" s="30">
        <f t="shared" ref="F242:G246" si="44">F243</f>
        <v>365</v>
      </c>
      <c r="G242" s="30">
        <f t="shared" si="44"/>
        <v>363.54</v>
      </c>
      <c r="H242" s="30">
        <f t="shared" si="28"/>
        <v>80.466588459239915</v>
      </c>
      <c r="I242" s="30">
        <f t="shared" ref="I242:I249" si="45">G242/F242*100</f>
        <v>99.600000000000009</v>
      </c>
      <c r="J242" s="139"/>
    </row>
    <row r="243" spans="1:10" ht="15" customHeight="1" x14ac:dyDescent="0.25">
      <c r="A243" s="354" t="s">
        <v>59</v>
      </c>
      <c r="B243" s="355"/>
      <c r="C243" s="356"/>
      <c r="D243" s="16" t="s">
        <v>60</v>
      </c>
      <c r="E243" s="27">
        <v>451.79</v>
      </c>
      <c r="F243" s="27">
        <f t="shared" si="44"/>
        <v>365</v>
      </c>
      <c r="G243" s="27">
        <f t="shared" si="44"/>
        <v>363.54</v>
      </c>
      <c r="H243" s="27">
        <f t="shared" si="28"/>
        <v>80.466588459239915</v>
      </c>
      <c r="I243" s="27">
        <f t="shared" si="45"/>
        <v>99.600000000000009</v>
      </c>
      <c r="J243" s="139"/>
    </row>
    <row r="244" spans="1:10" ht="15.75" customHeight="1" x14ac:dyDescent="0.25">
      <c r="A244" s="357">
        <v>32</v>
      </c>
      <c r="B244" s="344"/>
      <c r="C244" s="345"/>
      <c r="D244" s="18" t="s">
        <v>24</v>
      </c>
      <c r="E244" s="21">
        <v>451.79</v>
      </c>
      <c r="F244" s="22">
        <v>365</v>
      </c>
      <c r="G244" s="56">
        <f>G245</f>
        <v>363.54</v>
      </c>
      <c r="H244" s="56">
        <f t="shared" si="28"/>
        <v>80.466588459239915</v>
      </c>
      <c r="I244" s="56">
        <f t="shared" si="45"/>
        <v>99.600000000000009</v>
      </c>
      <c r="J244" s="139"/>
    </row>
    <row r="245" spans="1:10" ht="15.75" customHeight="1" x14ac:dyDescent="0.25">
      <c r="A245" s="357">
        <v>3299</v>
      </c>
      <c r="B245" s="344"/>
      <c r="C245" s="345"/>
      <c r="D245" s="18" t="s">
        <v>191</v>
      </c>
      <c r="E245" s="21">
        <v>451.79</v>
      </c>
      <c r="F245" s="21">
        <v>0</v>
      </c>
      <c r="G245" s="21">
        <v>363.54</v>
      </c>
      <c r="H245" s="21">
        <f t="shared" si="28"/>
        <v>80.466588459239915</v>
      </c>
      <c r="I245" s="21">
        <v>0</v>
      </c>
      <c r="J245" s="139"/>
    </row>
    <row r="246" spans="1:10" ht="25.5" x14ac:dyDescent="0.25">
      <c r="A246" s="381" t="s">
        <v>130</v>
      </c>
      <c r="B246" s="382"/>
      <c r="C246" s="383"/>
      <c r="D246" s="125" t="s">
        <v>133</v>
      </c>
      <c r="E246" s="30">
        <v>1773.63</v>
      </c>
      <c r="F246" s="30">
        <f>F247</f>
        <v>1940</v>
      </c>
      <c r="G246" s="30">
        <f t="shared" si="44"/>
        <v>1931.52</v>
      </c>
      <c r="H246" s="30">
        <f t="shared" si="28"/>
        <v>108.90208217046396</v>
      </c>
      <c r="I246" s="30">
        <f t="shared" si="45"/>
        <v>99.562886597938132</v>
      </c>
      <c r="J246" s="139"/>
    </row>
    <row r="247" spans="1:10" x14ac:dyDescent="0.25">
      <c r="A247" s="354" t="s">
        <v>50</v>
      </c>
      <c r="B247" s="355"/>
      <c r="C247" s="356"/>
      <c r="D247" s="16" t="s">
        <v>67</v>
      </c>
      <c r="E247" s="27">
        <v>1773.63</v>
      </c>
      <c r="F247" s="27">
        <f>F248</f>
        <v>1940</v>
      </c>
      <c r="G247" s="27">
        <f>G248</f>
        <v>1931.52</v>
      </c>
      <c r="H247" s="27">
        <f t="shared" si="28"/>
        <v>108.90208217046396</v>
      </c>
      <c r="I247" s="27">
        <f t="shared" si="45"/>
        <v>99.562886597938132</v>
      </c>
      <c r="J247" s="139"/>
    </row>
    <row r="248" spans="1:10" x14ac:dyDescent="0.25">
      <c r="A248" s="357">
        <v>38</v>
      </c>
      <c r="B248" s="344"/>
      <c r="C248" s="345"/>
      <c r="D248" s="18" t="s">
        <v>131</v>
      </c>
      <c r="E248" s="23">
        <v>1773.63</v>
      </c>
      <c r="F248" s="56">
        <f>F249</f>
        <v>1940</v>
      </c>
      <c r="G248" s="56">
        <f>G249</f>
        <v>1931.52</v>
      </c>
      <c r="H248" s="56">
        <f t="shared" si="28"/>
        <v>108.90208217046396</v>
      </c>
      <c r="I248" s="56">
        <f t="shared" si="45"/>
        <v>99.562886597938132</v>
      </c>
      <c r="J248" s="139"/>
    </row>
    <row r="249" spans="1:10" x14ac:dyDescent="0.25">
      <c r="A249" s="357">
        <v>3811</v>
      </c>
      <c r="B249" s="344"/>
      <c r="C249" s="345"/>
      <c r="D249" s="18" t="s">
        <v>157</v>
      </c>
      <c r="E249" s="21">
        <v>1773.63</v>
      </c>
      <c r="F249" s="22">
        <v>1940</v>
      </c>
      <c r="G249" s="22">
        <v>1931.52</v>
      </c>
      <c r="H249" s="22">
        <f t="shared" ref="H249" si="46">G249/E249*100</f>
        <v>108.90208217046396</v>
      </c>
      <c r="I249" s="22">
        <f t="shared" si="45"/>
        <v>99.562886597938132</v>
      </c>
      <c r="J249" s="139"/>
    </row>
    <row r="250" spans="1:10" x14ac:dyDescent="0.25">
      <c r="A250" s="139"/>
      <c r="B250" s="139"/>
      <c r="C250" s="139"/>
      <c r="D250" s="139"/>
      <c r="E250" s="139"/>
      <c r="F250" s="139"/>
      <c r="G250" s="139"/>
      <c r="H250" s="139"/>
      <c r="I250" s="139"/>
      <c r="J250" s="139"/>
    </row>
    <row r="256" spans="1:10" x14ac:dyDescent="0.25">
      <c r="D256" s="57"/>
    </row>
  </sheetData>
  <mergeCells count="222">
    <mergeCell ref="A3:I3"/>
    <mergeCell ref="A234:C234"/>
    <mergeCell ref="A235:C235"/>
    <mergeCell ref="A238:C238"/>
    <mergeCell ref="A226:C226"/>
    <mergeCell ref="A227:C227"/>
    <mergeCell ref="A249:C249"/>
    <mergeCell ref="A245:C245"/>
    <mergeCell ref="A239:C239"/>
    <mergeCell ref="A246:C246"/>
    <mergeCell ref="A247:C247"/>
    <mergeCell ref="A248:C248"/>
    <mergeCell ref="A242:C242"/>
    <mergeCell ref="A243:C243"/>
    <mergeCell ref="A244:C244"/>
    <mergeCell ref="A230:C230"/>
    <mergeCell ref="A233:C233"/>
    <mergeCell ref="A229:C229"/>
    <mergeCell ref="A231:C231"/>
    <mergeCell ref="A228:C228"/>
    <mergeCell ref="A232:C232"/>
    <mergeCell ref="A236:C236"/>
    <mergeCell ref="A240:C240"/>
    <mergeCell ref="A241:C241"/>
    <mergeCell ref="A225:C225"/>
    <mergeCell ref="A201:C201"/>
    <mergeCell ref="A224:C224"/>
    <mergeCell ref="A207:C207"/>
    <mergeCell ref="A179:C179"/>
    <mergeCell ref="A180:C180"/>
    <mergeCell ref="A205:C205"/>
    <mergeCell ref="A209:C209"/>
    <mergeCell ref="A211:C211"/>
    <mergeCell ref="A223:C223"/>
    <mergeCell ref="A220:C220"/>
    <mergeCell ref="A221:C221"/>
    <mergeCell ref="A222:C222"/>
    <mergeCell ref="A204:C204"/>
    <mergeCell ref="A185:C185"/>
    <mergeCell ref="A191:C191"/>
    <mergeCell ref="A195:C195"/>
    <mergeCell ref="A188:C188"/>
    <mergeCell ref="A181:C181"/>
    <mergeCell ref="A219:C219"/>
    <mergeCell ref="A218:C218"/>
    <mergeCell ref="A189:C189"/>
    <mergeCell ref="A184:C184"/>
    <mergeCell ref="A200:C200"/>
    <mergeCell ref="A217:C217"/>
    <mergeCell ref="A206:C206"/>
    <mergeCell ref="A197:C197"/>
    <mergeCell ref="A198:C198"/>
    <mergeCell ref="A199:C199"/>
    <mergeCell ref="A193:C193"/>
    <mergeCell ref="A194:C194"/>
    <mergeCell ref="A196:C196"/>
    <mergeCell ref="A202:C202"/>
    <mergeCell ref="A203:C203"/>
    <mergeCell ref="A212:C212"/>
    <mergeCell ref="A213:C213"/>
    <mergeCell ref="A214:C214"/>
    <mergeCell ref="A215:C215"/>
    <mergeCell ref="A210:C210"/>
    <mergeCell ref="A208:C208"/>
    <mergeCell ref="A104:C104"/>
    <mergeCell ref="A153:C153"/>
    <mergeCell ref="A154:C154"/>
    <mergeCell ref="A155:C155"/>
    <mergeCell ref="A157:C157"/>
    <mergeCell ref="A164:C164"/>
    <mergeCell ref="A190:C190"/>
    <mergeCell ref="A192:C192"/>
    <mergeCell ref="A216:C216"/>
    <mergeCell ref="A177:C177"/>
    <mergeCell ref="A182:C182"/>
    <mergeCell ref="A183:C183"/>
    <mergeCell ref="A178:C178"/>
    <mergeCell ref="A173:C173"/>
    <mergeCell ref="A167:C167"/>
    <mergeCell ref="A170:C170"/>
    <mergeCell ref="A166:C166"/>
    <mergeCell ref="A169:C169"/>
    <mergeCell ref="A176:C176"/>
    <mergeCell ref="A171:C171"/>
    <mergeCell ref="A172:C172"/>
    <mergeCell ref="A165:C165"/>
    <mergeCell ref="A149:C149"/>
    <mergeCell ref="A140:C140"/>
    <mergeCell ref="A72:C72"/>
    <mergeCell ref="A92:C92"/>
    <mergeCell ref="A103:C103"/>
    <mergeCell ref="A73:C73"/>
    <mergeCell ref="A74:C74"/>
    <mergeCell ref="A151:C151"/>
    <mergeCell ref="A152:C152"/>
    <mergeCell ref="A158:C158"/>
    <mergeCell ref="A159:C159"/>
    <mergeCell ref="A144:C144"/>
    <mergeCell ref="A145:C145"/>
    <mergeCell ref="A138:C138"/>
    <mergeCell ref="A79:C79"/>
    <mergeCell ref="A75:C75"/>
    <mergeCell ref="A118:C118"/>
    <mergeCell ref="A143:C143"/>
    <mergeCell ref="A148:C148"/>
    <mergeCell ref="A85:C85"/>
    <mergeCell ref="A76:C76"/>
    <mergeCell ref="A77:C77"/>
    <mergeCell ref="A78:C78"/>
    <mergeCell ref="A108:C108"/>
    <mergeCell ref="A93:C93"/>
    <mergeCell ref="A94:C94"/>
    <mergeCell ref="A89:C89"/>
    <mergeCell ref="A90:C90"/>
    <mergeCell ref="A91:C91"/>
    <mergeCell ref="A97:C97"/>
    <mergeCell ref="A86:C86"/>
    <mergeCell ref="A87:C87"/>
    <mergeCell ref="A88:C88"/>
    <mergeCell ref="A132:C132"/>
    <mergeCell ref="A135:C135"/>
    <mergeCell ref="A129:C129"/>
    <mergeCell ref="A130:C130"/>
    <mergeCell ref="A131:C131"/>
    <mergeCell ref="A116:C116"/>
    <mergeCell ref="A119:C119"/>
    <mergeCell ref="A101:C101"/>
    <mergeCell ref="A102:C102"/>
    <mergeCell ref="A106:C106"/>
    <mergeCell ref="A107:C107"/>
    <mergeCell ref="A115:C115"/>
    <mergeCell ref="A95:C95"/>
    <mergeCell ref="A96:C96"/>
    <mergeCell ref="A105:C105"/>
    <mergeCell ref="A98:C98"/>
    <mergeCell ref="A99:C99"/>
    <mergeCell ref="A24:C24"/>
    <mergeCell ref="A25:C25"/>
    <mergeCell ref="A31:C31"/>
    <mergeCell ref="A32:C32"/>
    <mergeCell ref="A33:C33"/>
    <mergeCell ref="A39:C39"/>
    <mergeCell ref="A58:C58"/>
    <mergeCell ref="A65:C65"/>
    <mergeCell ref="A30:C30"/>
    <mergeCell ref="A44:C44"/>
    <mergeCell ref="A45:C45"/>
    <mergeCell ref="A46:C46"/>
    <mergeCell ref="A47:C47"/>
    <mergeCell ref="A48:C48"/>
    <mergeCell ref="A49:C49"/>
    <mergeCell ref="A50:C50"/>
    <mergeCell ref="A51:C51"/>
    <mergeCell ref="A61:C61"/>
    <mergeCell ref="A62:C62"/>
    <mergeCell ref="A69:C69"/>
    <mergeCell ref="A64:C64"/>
    <mergeCell ref="A52:C52"/>
    <mergeCell ref="A59:C59"/>
    <mergeCell ref="A60:C60"/>
    <mergeCell ref="A56:C56"/>
    <mergeCell ref="A71:C71"/>
    <mergeCell ref="A63:C63"/>
    <mergeCell ref="A70:C70"/>
    <mergeCell ref="A67:C67"/>
    <mergeCell ref="A68:C68"/>
    <mergeCell ref="A66:C66"/>
    <mergeCell ref="A1:G1"/>
    <mergeCell ref="A53:C53"/>
    <mergeCell ref="A54:C54"/>
    <mergeCell ref="A55:C55"/>
    <mergeCell ref="A57:C57"/>
    <mergeCell ref="A18:C18"/>
    <mergeCell ref="A19:C19"/>
    <mergeCell ref="A20:C20"/>
    <mergeCell ref="A26:C26"/>
    <mergeCell ref="A28:C28"/>
    <mergeCell ref="A29:C29"/>
    <mergeCell ref="A34:C34"/>
    <mergeCell ref="A35:C35"/>
    <mergeCell ref="A36:C36"/>
    <mergeCell ref="A37:C37"/>
    <mergeCell ref="A38:C38"/>
    <mergeCell ref="A40:C40"/>
    <mergeCell ref="A41:C41"/>
    <mergeCell ref="A42:C42"/>
    <mergeCell ref="A43:C43"/>
    <mergeCell ref="A21:C21"/>
    <mergeCell ref="A22:C22"/>
    <mergeCell ref="A4:C4"/>
    <mergeCell ref="A23:C23"/>
    <mergeCell ref="A161:C161"/>
    <mergeCell ref="A162:C162"/>
    <mergeCell ref="A142:C142"/>
    <mergeCell ref="A136:C136"/>
    <mergeCell ref="A137:C137"/>
    <mergeCell ref="A109:C109"/>
    <mergeCell ref="A110:C110"/>
    <mergeCell ref="A111:C111"/>
    <mergeCell ref="A112:C112"/>
    <mergeCell ref="A114:C114"/>
    <mergeCell ref="A120:C120"/>
    <mergeCell ref="A139:C139"/>
    <mergeCell ref="A121:C121"/>
    <mergeCell ref="A124:C124"/>
    <mergeCell ref="A128:C128"/>
    <mergeCell ref="A113:C113"/>
    <mergeCell ref="A134:C134"/>
    <mergeCell ref="A147:C147"/>
    <mergeCell ref="A117:C117"/>
    <mergeCell ref="A141:C141"/>
    <mergeCell ref="A146:C146"/>
    <mergeCell ref="A5:D5"/>
    <mergeCell ref="A6:D6"/>
    <mergeCell ref="A7:D7"/>
    <mergeCell ref="C9:D9"/>
    <mergeCell ref="C10:D10"/>
    <mergeCell ref="C11:D11"/>
    <mergeCell ref="C12:D12"/>
    <mergeCell ref="C13:D13"/>
    <mergeCell ref="C15:D15"/>
    <mergeCell ref="A8:B8"/>
  </mergeCells>
  <pageMargins left="0.70866141732283472" right="0.70866141732283472" top="0.74803149606299213" bottom="0.74803149606299213" header="0.31496062992125984" footer="0.31496062992125984"/>
  <pageSetup paperSize="9" scale="5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99FA0-8C83-4E90-975F-62CCF7D297C4}">
  <sheetPr>
    <pageSetUpPr fitToPage="1"/>
  </sheetPr>
  <dimension ref="A1:G62"/>
  <sheetViews>
    <sheetView tabSelected="1" workbookViewId="0">
      <selection sqref="A1:D1"/>
    </sheetView>
  </sheetViews>
  <sheetFormatPr defaultRowHeight="15" x14ac:dyDescent="0.25"/>
  <cols>
    <col min="1" max="1" width="43.140625" customWidth="1"/>
    <col min="2" max="6" width="18.42578125" customWidth="1"/>
    <col min="7" max="7" width="17.7109375" customWidth="1"/>
    <col min="8" max="8" width="24.42578125" customWidth="1"/>
  </cols>
  <sheetData>
    <row r="1" spans="1:6" ht="42" customHeight="1" x14ac:dyDescent="0.25">
      <c r="A1" s="298" t="s">
        <v>312</v>
      </c>
      <c r="B1" s="323"/>
      <c r="C1" s="323"/>
      <c r="D1" s="323"/>
      <c r="E1" s="211"/>
      <c r="F1" s="211"/>
    </row>
    <row r="2" spans="1:6" ht="18" x14ac:dyDescent="0.25">
      <c r="A2" s="212"/>
      <c r="B2" s="212"/>
      <c r="C2" s="213"/>
      <c r="D2" s="213"/>
    </row>
    <row r="3" spans="1:6" ht="15.75" customHeight="1" x14ac:dyDescent="0.25">
      <c r="A3" s="322" t="s">
        <v>259</v>
      </c>
      <c r="B3" s="322"/>
      <c r="C3" s="322"/>
      <c r="D3" s="322"/>
    </row>
    <row r="4" spans="1:6" ht="18" x14ac:dyDescent="0.25">
      <c r="A4" s="212"/>
      <c r="B4" s="212"/>
      <c r="C4" s="213"/>
      <c r="D4" s="213"/>
    </row>
    <row r="5" spans="1:6" ht="41.25" customHeight="1" x14ac:dyDescent="0.25">
      <c r="A5" s="214" t="s">
        <v>260</v>
      </c>
      <c r="B5" s="35" t="s">
        <v>278</v>
      </c>
      <c r="C5" s="19" t="s">
        <v>279</v>
      </c>
      <c r="D5" s="19" t="s">
        <v>280</v>
      </c>
      <c r="E5" s="19" t="s">
        <v>232</v>
      </c>
      <c r="F5" s="19" t="s">
        <v>232</v>
      </c>
    </row>
    <row r="6" spans="1:6" ht="19.5" customHeight="1" x14ac:dyDescent="0.25">
      <c r="A6" s="215"/>
      <c r="B6" s="216">
        <v>1</v>
      </c>
      <c r="C6" s="216">
        <v>2</v>
      </c>
      <c r="D6" s="216">
        <v>3</v>
      </c>
      <c r="E6" s="217" t="s">
        <v>234</v>
      </c>
      <c r="F6" s="217" t="s">
        <v>233</v>
      </c>
    </row>
    <row r="7" spans="1:6" ht="24" customHeight="1" x14ac:dyDescent="0.25">
      <c r="A7" s="218" t="s">
        <v>317</v>
      </c>
      <c r="B7" s="416"/>
      <c r="C7" s="417"/>
      <c r="D7" s="417"/>
      <c r="E7" s="417"/>
      <c r="F7" s="418"/>
    </row>
    <row r="8" spans="1:6" ht="16.5" customHeight="1" x14ac:dyDescent="0.25">
      <c r="A8" s="219" t="s">
        <v>261</v>
      </c>
      <c r="B8" s="220">
        <v>278116.49</v>
      </c>
      <c r="C8" s="220">
        <v>311381</v>
      </c>
      <c r="D8" s="220">
        <v>313353.28999999998</v>
      </c>
      <c r="E8" s="220">
        <f t="shared" ref="E8:E30" si="0">D8/B8*100</f>
        <v>112.66979890333005</v>
      </c>
      <c r="F8" s="220">
        <f t="shared" ref="F8:F30" si="1">D8/C8*100</f>
        <v>100.63340088187782</v>
      </c>
    </row>
    <row r="9" spans="1:6" ht="16.5" customHeight="1" x14ac:dyDescent="0.25">
      <c r="A9" s="219" t="s">
        <v>262</v>
      </c>
      <c r="B9" s="220">
        <v>278116.49</v>
      </c>
      <c r="C9" s="220">
        <v>311381</v>
      </c>
      <c r="D9" s="220">
        <v>313353.28999999998</v>
      </c>
      <c r="E9" s="220">
        <f t="shared" si="0"/>
        <v>112.66979890333005</v>
      </c>
      <c r="F9" s="220">
        <f t="shared" si="1"/>
        <v>100.63340088187782</v>
      </c>
    </row>
    <row r="10" spans="1:6" ht="24" customHeight="1" x14ac:dyDescent="0.25">
      <c r="A10" s="219" t="s">
        <v>117</v>
      </c>
      <c r="B10" s="221">
        <v>0</v>
      </c>
      <c r="C10" s="221">
        <f t="shared" ref="C10:D10" si="2">C8-C9</f>
        <v>0</v>
      </c>
      <c r="D10" s="221">
        <f t="shared" si="2"/>
        <v>0</v>
      </c>
      <c r="E10" s="220">
        <v>0</v>
      </c>
      <c r="F10" s="220">
        <v>0</v>
      </c>
    </row>
    <row r="11" spans="1:6" ht="24" customHeight="1" x14ac:dyDescent="0.25">
      <c r="A11" s="222" t="s">
        <v>146</v>
      </c>
      <c r="B11" s="416"/>
      <c r="C11" s="417"/>
      <c r="D11" s="417"/>
      <c r="E11" s="417"/>
      <c r="F11" s="418"/>
    </row>
    <row r="12" spans="1:6" ht="16.5" customHeight="1" x14ac:dyDescent="0.25">
      <c r="A12" s="223" t="s">
        <v>261</v>
      </c>
      <c r="B12" s="220">
        <v>25277.14</v>
      </c>
      <c r="C12" s="220">
        <v>14700</v>
      </c>
      <c r="D12" s="220">
        <v>16692.88</v>
      </c>
      <c r="E12" s="220">
        <f t="shared" si="0"/>
        <v>66.039433258667728</v>
      </c>
      <c r="F12" s="220">
        <f t="shared" si="1"/>
        <v>113.55700680272109</v>
      </c>
    </row>
    <row r="13" spans="1:6" ht="16.5" customHeight="1" x14ac:dyDescent="0.25">
      <c r="A13" s="223" t="s">
        <v>262</v>
      </c>
      <c r="B13" s="220">
        <v>25277.14</v>
      </c>
      <c r="C13" s="220">
        <v>14700</v>
      </c>
      <c r="D13" s="220">
        <v>16692.88</v>
      </c>
      <c r="E13" s="220">
        <f t="shared" si="0"/>
        <v>66.039433258667728</v>
      </c>
      <c r="F13" s="220">
        <f t="shared" si="1"/>
        <v>113.55700680272109</v>
      </c>
    </row>
    <row r="14" spans="1:6" ht="24" customHeight="1" x14ac:dyDescent="0.25">
      <c r="A14" s="223" t="s">
        <v>117</v>
      </c>
      <c r="B14" s="221">
        <v>0</v>
      </c>
      <c r="C14" s="221">
        <v>0</v>
      </c>
      <c r="D14" s="221">
        <v>0</v>
      </c>
      <c r="E14" s="220">
        <v>0</v>
      </c>
      <c r="F14" s="220">
        <v>0</v>
      </c>
    </row>
    <row r="15" spans="1:6" ht="24" customHeight="1" x14ac:dyDescent="0.25">
      <c r="A15" s="222" t="s">
        <v>153</v>
      </c>
      <c r="B15" s="416"/>
      <c r="C15" s="417"/>
      <c r="D15" s="417"/>
      <c r="E15" s="417"/>
      <c r="F15" s="418"/>
    </row>
    <row r="16" spans="1:6" ht="16.5" customHeight="1" x14ac:dyDescent="0.25">
      <c r="A16" s="223" t="s">
        <v>261</v>
      </c>
      <c r="B16" s="220">
        <v>2785936.09</v>
      </c>
      <c r="C16" s="220">
        <v>3232140</v>
      </c>
      <c r="D16" s="220">
        <v>3056197.87</v>
      </c>
      <c r="E16" s="220">
        <f t="shared" si="0"/>
        <v>109.70093251493074</v>
      </c>
      <c r="F16" s="220">
        <f t="shared" si="1"/>
        <v>94.556481773685547</v>
      </c>
    </row>
    <row r="17" spans="1:6" ht="15.75" customHeight="1" x14ac:dyDescent="0.25">
      <c r="A17" s="223" t="s">
        <v>262</v>
      </c>
      <c r="B17" s="220">
        <v>2783936.09</v>
      </c>
      <c r="C17" s="220">
        <v>3232140</v>
      </c>
      <c r="D17" s="220">
        <v>3300061.72</v>
      </c>
      <c r="E17" s="220">
        <f t="shared" si="0"/>
        <v>118.53942092470953</v>
      </c>
      <c r="F17" s="220">
        <f t="shared" si="1"/>
        <v>102.101447338296</v>
      </c>
    </row>
    <row r="18" spans="1:6" ht="24" customHeight="1" x14ac:dyDescent="0.25">
      <c r="A18" s="223" t="s">
        <v>117</v>
      </c>
      <c r="B18" s="221">
        <f t="shared" ref="B18" si="3">B16-B17</f>
        <v>2000</v>
      </c>
      <c r="C18" s="221">
        <f t="shared" ref="C18:D18" si="4">C16-C17</f>
        <v>0</v>
      </c>
      <c r="D18" s="221">
        <f t="shared" si="4"/>
        <v>-243863.85000000009</v>
      </c>
      <c r="E18" s="220">
        <f t="shared" si="0"/>
        <v>-12193.192500000005</v>
      </c>
      <c r="F18" s="220">
        <v>0</v>
      </c>
    </row>
    <row r="19" spans="1:6" ht="24" customHeight="1" x14ac:dyDescent="0.25">
      <c r="A19" s="222" t="s">
        <v>277</v>
      </c>
      <c r="B19" s="416"/>
      <c r="C19" s="417"/>
      <c r="D19" s="417"/>
      <c r="E19" s="417"/>
      <c r="F19" s="418"/>
    </row>
    <row r="20" spans="1:6" ht="16.5" customHeight="1" x14ac:dyDescent="0.25">
      <c r="A20" s="223" t="s">
        <v>261</v>
      </c>
      <c r="B20" s="220">
        <v>0</v>
      </c>
      <c r="C20" s="220">
        <v>2000</v>
      </c>
      <c r="D20" s="220">
        <v>0</v>
      </c>
      <c r="E20" s="220">
        <v>0</v>
      </c>
      <c r="F20" s="220">
        <f t="shared" si="1"/>
        <v>0</v>
      </c>
    </row>
    <row r="21" spans="1:6" ht="15.75" customHeight="1" x14ac:dyDescent="0.25">
      <c r="A21" s="223" t="s">
        <v>262</v>
      </c>
      <c r="B21" s="220">
        <v>6966.9</v>
      </c>
      <c r="C21" s="220">
        <v>2000</v>
      </c>
      <c r="D21" s="220">
        <v>2000</v>
      </c>
      <c r="E21" s="220">
        <f t="shared" si="0"/>
        <v>28.707172487045892</v>
      </c>
      <c r="F21" s="220">
        <f t="shared" si="1"/>
        <v>100</v>
      </c>
    </row>
    <row r="22" spans="1:6" ht="24" customHeight="1" x14ac:dyDescent="0.25">
      <c r="A22" s="223" t="s">
        <v>117</v>
      </c>
      <c r="B22" s="221">
        <v>-6966.9</v>
      </c>
      <c r="C22" s="221">
        <f t="shared" ref="C22:D22" si="5">C20-C21</f>
        <v>0</v>
      </c>
      <c r="D22" s="221">
        <f t="shared" si="5"/>
        <v>-2000</v>
      </c>
      <c r="E22" s="220">
        <f t="shared" si="0"/>
        <v>28.707172487045892</v>
      </c>
      <c r="F22" s="220">
        <v>0</v>
      </c>
    </row>
    <row r="23" spans="1:6" ht="24" customHeight="1" x14ac:dyDescent="0.25">
      <c r="A23" s="222" t="s">
        <v>147</v>
      </c>
      <c r="B23" s="416"/>
      <c r="C23" s="417"/>
      <c r="D23" s="417"/>
      <c r="E23" s="417"/>
      <c r="F23" s="418"/>
    </row>
    <row r="24" spans="1:6" ht="16.5" customHeight="1" x14ac:dyDescent="0.25">
      <c r="A24" s="223" t="s">
        <v>261</v>
      </c>
      <c r="B24" s="220">
        <v>18798.2</v>
      </c>
      <c r="C24" s="220">
        <v>24100</v>
      </c>
      <c r="D24" s="220">
        <v>25929.72</v>
      </c>
      <c r="E24" s="220">
        <f t="shared" si="0"/>
        <v>137.93724931110424</v>
      </c>
      <c r="F24" s="220">
        <f t="shared" si="1"/>
        <v>107.59219917012447</v>
      </c>
    </row>
    <row r="25" spans="1:6" ht="16.5" customHeight="1" x14ac:dyDescent="0.25">
      <c r="A25" s="223" t="s">
        <v>262</v>
      </c>
      <c r="B25" s="220">
        <v>18197.03</v>
      </c>
      <c r="C25" s="220">
        <v>24100</v>
      </c>
      <c r="D25" s="220">
        <v>26312.79</v>
      </c>
      <c r="E25" s="220">
        <f t="shared" si="0"/>
        <v>144.59936594048591</v>
      </c>
      <c r="F25" s="220">
        <f t="shared" si="1"/>
        <v>109.18170124481328</v>
      </c>
    </row>
    <row r="26" spans="1:6" ht="24" customHeight="1" x14ac:dyDescent="0.25">
      <c r="A26" s="223" t="s">
        <v>117</v>
      </c>
      <c r="B26" s="221">
        <v>601.17000000000189</v>
      </c>
      <c r="C26" s="221">
        <f t="shared" ref="C26:D26" si="6">C24-C25</f>
        <v>0</v>
      </c>
      <c r="D26" s="221">
        <f t="shared" si="6"/>
        <v>-383.06999999999971</v>
      </c>
      <c r="E26" s="220">
        <f t="shared" si="0"/>
        <v>-63.720744548130895</v>
      </c>
      <c r="F26" s="220">
        <v>0</v>
      </c>
    </row>
    <row r="27" spans="1:6" ht="24" customHeight="1" x14ac:dyDescent="0.25">
      <c r="A27" s="222" t="s">
        <v>318</v>
      </c>
      <c r="B27" s="416"/>
      <c r="C27" s="417"/>
      <c r="D27" s="417"/>
      <c r="E27" s="417"/>
      <c r="F27" s="418"/>
    </row>
    <row r="28" spans="1:6" ht="16.5" customHeight="1" x14ac:dyDescent="0.25">
      <c r="A28" s="223" t="s">
        <v>261</v>
      </c>
      <c r="B28" s="220">
        <v>110515.61</v>
      </c>
      <c r="C28" s="220">
        <v>115623</v>
      </c>
      <c r="D28" s="220">
        <v>113939.65</v>
      </c>
      <c r="E28" s="220">
        <f t="shared" si="0"/>
        <v>103.09824105391084</v>
      </c>
      <c r="F28" s="220">
        <f t="shared" si="1"/>
        <v>98.544104546673239</v>
      </c>
    </row>
    <row r="29" spans="1:6" ht="16.5" customHeight="1" x14ac:dyDescent="0.25">
      <c r="A29" s="223" t="s">
        <v>262</v>
      </c>
      <c r="B29" s="220">
        <v>97934.05</v>
      </c>
      <c r="C29" s="220">
        <v>204530</v>
      </c>
      <c r="D29" s="220">
        <v>148357.07999999999</v>
      </c>
      <c r="E29" s="220">
        <f t="shared" si="0"/>
        <v>151.48671988955832</v>
      </c>
      <c r="F29" s="220">
        <f t="shared" si="1"/>
        <v>72.535608468195363</v>
      </c>
    </row>
    <row r="30" spans="1:6" ht="24" customHeight="1" x14ac:dyDescent="0.25">
      <c r="A30" s="223" t="s">
        <v>117</v>
      </c>
      <c r="B30" s="221">
        <f>B28-B29</f>
        <v>12581.559999999998</v>
      </c>
      <c r="C30" s="221">
        <f>C28-C29</f>
        <v>-88907</v>
      </c>
      <c r="D30" s="221">
        <f t="shared" ref="D30" si="7">D28-D29</f>
        <v>-34417.429999999993</v>
      </c>
      <c r="E30" s="220">
        <f t="shared" si="0"/>
        <v>-273.5545512639132</v>
      </c>
      <c r="F30" s="220">
        <f t="shared" si="1"/>
        <v>38.711721236797999</v>
      </c>
    </row>
    <row r="31" spans="1:6" ht="24" customHeight="1" x14ac:dyDescent="0.25">
      <c r="A31" s="222" t="s">
        <v>152</v>
      </c>
      <c r="B31" s="416"/>
      <c r="C31" s="417"/>
      <c r="D31" s="417"/>
      <c r="E31" s="417"/>
      <c r="F31" s="418"/>
    </row>
    <row r="32" spans="1:6" ht="16.5" customHeight="1" x14ac:dyDescent="0.25">
      <c r="A32" s="223" t="s">
        <v>261</v>
      </c>
      <c r="B32" s="220">
        <v>2617.81</v>
      </c>
      <c r="C32" s="220">
        <v>0</v>
      </c>
      <c r="D32" s="220">
        <v>0</v>
      </c>
      <c r="E32" s="220">
        <v>0</v>
      </c>
      <c r="F32" s="220">
        <v>0</v>
      </c>
    </row>
    <row r="33" spans="1:6" ht="16.5" customHeight="1" x14ac:dyDescent="0.25">
      <c r="A33" s="223" t="s">
        <v>262</v>
      </c>
      <c r="B33" s="220">
        <v>2617.81</v>
      </c>
      <c r="C33" s="220">
        <v>0</v>
      </c>
      <c r="D33" s="220">
        <v>0</v>
      </c>
      <c r="E33" s="220">
        <v>0</v>
      </c>
      <c r="F33" s="220">
        <v>0</v>
      </c>
    </row>
    <row r="34" spans="1:6" ht="24" customHeight="1" x14ac:dyDescent="0.25">
      <c r="A34" s="223" t="s">
        <v>117</v>
      </c>
      <c r="B34" s="220">
        <v>0</v>
      </c>
      <c r="C34" s="221">
        <v>0</v>
      </c>
      <c r="D34" s="221">
        <f t="shared" ref="D34" si="8">D32-D33</f>
        <v>0</v>
      </c>
      <c r="E34" s="220">
        <v>0</v>
      </c>
      <c r="F34" s="220">
        <v>0</v>
      </c>
    </row>
    <row r="35" spans="1:6" ht="24" customHeight="1" x14ac:dyDescent="0.25">
      <c r="A35" s="222" t="s">
        <v>263</v>
      </c>
      <c r="B35" s="416"/>
      <c r="C35" s="417"/>
      <c r="D35" s="417"/>
      <c r="E35" s="417"/>
      <c r="F35" s="418"/>
    </row>
    <row r="36" spans="1:6" x14ac:dyDescent="0.25">
      <c r="A36" s="223" t="s">
        <v>261</v>
      </c>
      <c r="B36" s="220">
        <v>0</v>
      </c>
      <c r="C36" s="220">
        <v>0</v>
      </c>
      <c r="D36" s="220">
        <v>0</v>
      </c>
      <c r="E36" s="220">
        <v>0</v>
      </c>
      <c r="F36" s="220">
        <v>0</v>
      </c>
    </row>
    <row r="37" spans="1:6" x14ac:dyDescent="0.25">
      <c r="A37" s="223" t="s">
        <v>262</v>
      </c>
      <c r="B37" s="220">
        <v>18560.16</v>
      </c>
      <c r="C37" s="220">
        <v>0</v>
      </c>
      <c r="D37" s="220">
        <v>0</v>
      </c>
      <c r="E37" s="220">
        <v>0</v>
      </c>
      <c r="F37" s="220">
        <v>0</v>
      </c>
    </row>
    <row r="38" spans="1:6" x14ac:dyDescent="0.25">
      <c r="A38" s="223" t="s">
        <v>117</v>
      </c>
      <c r="B38" s="221">
        <v>-18560.16</v>
      </c>
      <c r="C38" s="221">
        <f>C36-C37</f>
        <v>0</v>
      </c>
      <c r="D38" s="221">
        <v>0</v>
      </c>
      <c r="E38" s="220">
        <v>0</v>
      </c>
      <c r="F38" s="220">
        <v>0</v>
      </c>
    </row>
    <row r="39" spans="1:6" ht="24" customHeight="1" x14ac:dyDescent="0.25">
      <c r="A39" s="222" t="s">
        <v>319</v>
      </c>
      <c r="B39" s="416"/>
      <c r="C39" s="417"/>
      <c r="D39" s="417"/>
      <c r="E39" s="417"/>
      <c r="F39" s="418"/>
    </row>
    <row r="40" spans="1:6" ht="16.5" customHeight="1" x14ac:dyDescent="0.25">
      <c r="A40" s="223" t="s">
        <v>261</v>
      </c>
      <c r="B40" s="220">
        <v>2690.07</v>
      </c>
      <c r="C40" s="220">
        <v>3750</v>
      </c>
      <c r="D40" s="220">
        <v>5755</v>
      </c>
      <c r="E40" s="220">
        <f t="shared" ref="E40:E46" si="9">D40/B40*100</f>
        <v>213.93495336552579</v>
      </c>
      <c r="F40" s="220">
        <f t="shared" ref="F40:F46" si="10">D40/C40*100</f>
        <v>153.46666666666667</v>
      </c>
    </row>
    <row r="41" spans="1:6" ht="16.5" customHeight="1" x14ac:dyDescent="0.25">
      <c r="A41" s="223" t="s">
        <v>262</v>
      </c>
      <c r="B41" s="220">
        <v>2390.0700000000002</v>
      </c>
      <c r="C41" s="220">
        <v>4050</v>
      </c>
      <c r="D41" s="220">
        <v>6055</v>
      </c>
      <c r="E41" s="220">
        <f t="shared" si="9"/>
        <v>253.33986033881851</v>
      </c>
      <c r="F41" s="220">
        <f t="shared" si="10"/>
        <v>149.50617283950618</v>
      </c>
    </row>
    <row r="42" spans="1:6" ht="24" customHeight="1" x14ac:dyDescent="0.25">
      <c r="A42" s="223" t="s">
        <v>117</v>
      </c>
      <c r="B42" s="221">
        <v>300</v>
      </c>
      <c r="C42" s="221">
        <f>C40-C41</f>
        <v>-300</v>
      </c>
      <c r="D42" s="221">
        <f>D40-D41</f>
        <v>-300</v>
      </c>
      <c r="E42" s="220">
        <f t="shared" si="9"/>
        <v>-100</v>
      </c>
      <c r="F42" s="220">
        <f t="shared" si="10"/>
        <v>100</v>
      </c>
    </row>
    <row r="43" spans="1:6" x14ac:dyDescent="0.25">
      <c r="A43" s="224"/>
      <c r="B43" s="225"/>
      <c r="C43" s="225"/>
      <c r="D43" s="225"/>
      <c r="E43" s="220">
        <v>0</v>
      </c>
      <c r="F43" s="220">
        <v>0</v>
      </c>
    </row>
    <row r="44" spans="1:6" x14ac:dyDescent="0.25">
      <c r="A44" s="238" t="s">
        <v>275</v>
      </c>
      <c r="B44" s="235">
        <f>B8+B12+B16+B24+B28+B32+B36+B40</f>
        <v>3223951.4099999997</v>
      </c>
      <c r="C44" s="235">
        <f t="shared" ref="C44:D44" si="11">C8+C12+C16+C24+C28+C32+C36+C40</f>
        <v>3701694</v>
      </c>
      <c r="D44" s="235">
        <f t="shared" si="11"/>
        <v>3531868.41</v>
      </c>
      <c r="E44" s="220">
        <f t="shared" si="9"/>
        <v>109.55091937939601</v>
      </c>
      <c r="F44" s="220">
        <f t="shared" si="10"/>
        <v>95.412219648625737</v>
      </c>
    </row>
    <row r="45" spans="1:6" x14ac:dyDescent="0.25">
      <c r="A45" s="238" t="s">
        <v>276</v>
      </c>
      <c r="B45" s="235">
        <f>B9+B13+B17+B21+B25+B29+B33+B37+B41</f>
        <v>3233995.7399999993</v>
      </c>
      <c r="C45" s="235">
        <f t="shared" ref="C45:D45" si="12">C9+C13+C17+C21+C25+C29+C33+C37+C41</f>
        <v>3792901</v>
      </c>
      <c r="D45" s="235">
        <f t="shared" si="12"/>
        <v>3812832.7600000002</v>
      </c>
      <c r="E45" s="220">
        <f t="shared" si="9"/>
        <v>117.89850904379982</v>
      </c>
      <c r="F45" s="220">
        <f t="shared" si="10"/>
        <v>100.52550172018728</v>
      </c>
    </row>
    <row r="46" spans="1:6" x14ac:dyDescent="0.25">
      <c r="A46" s="226" t="s">
        <v>258</v>
      </c>
      <c r="B46" s="227">
        <f>B44-B45</f>
        <v>-10044.329999999609</v>
      </c>
      <c r="C46" s="227">
        <f>C44-C45</f>
        <v>-91207</v>
      </c>
      <c r="D46" s="227">
        <f>D44-D45</f>
        <v>-280964.35000000009</v>
      </c>
      <c r="E46" s="220">
        <f t="shared" si="9"/>
        <v>2797.2433203609503</v>
      </c>
      <c r="F46" s="220">
        <f t="shared" si="10"/>
        <v>308.05130088699343</v>
      </c>
    </row>
    <row r="47" spans="1:6" ht="30.75" customHeight="1" thickBot="1" x14ac:dyDescent="0.3">
      <c r="A47" s="226" t="s">
        <v>266</v>
      </c>
      <c r="B47" s="267">
        <v>117855.05</v>
      </c>
      <c r="C47" s="267"/>
      <c r="D47" s="267">
        <v>24563.67</v>
      </c>
      <c r="E47" s="268">
        <f t="shared" ref="E47" si="13">D47/B47*100</f>
        <v>20.842271926404511</v>
      </c>
      <c r="F47" s="268">
        <v>0</v>
      </c>
    </row>
    <row r="48" spans="1:6" ht="27" customHeight="1" thickBot="1" x14ac:dyDescent="0.3">
      <c r="A48" s="228" t="s">
        <v>265</v>
      </c>
      <c r="B48" s="269">
        <f>B46+B47</f>
        <v>107810.72000000039</v>
      </c>
      <c r="C48" s="270">
        <v>0</v>
      </c>
      <c r="D48" s="269">
        <f>D46+D47</f>
        <v>-256400.68000000011</v>
      </c>
      <c r="E48" s="270"/>
      <c r="F48" s="271"/>
    </row>
    <row r="49" spans="1:7" ht="15.75" thickBot="1" x14ac:dyDescent="0.3"/>
    <row r="50" spans="1:7" x14ac:dyDescent="0.25">
      <c r="A50" s="263" t="s">
        <v>271</v>
      </c>
      <c r="B50" s="408" t="s">
        <v>315</v>
      </c>
      <c r="C50" s="409"/>
      <c r="D50" s="410" t="s">
        <v>323</v>
      </c>
      <c r="E50" s="411"/>
      <c r="F50" s="412" t="s">
        <v>316</v>
      </c>
      <c r="G50" s="413"/>
    </row>
    <row r="51" spans="1:7" x14ac:dyDescent="0.25">
      <c r="A51" s="264"/>
      <c r="B51" s="265"/>
      <c r="C51" s="265"/>
      <c r="D51" s="414" t="s">
        <v>320</v>
      </c>
      <c r="E51" s="415"/>
      <c r="F51" s="266"/>
      <c r="G51" s="266"/>
    </row>
    <row r="52" spans="1:7" x14ac:dyDescent="0.25">
      <c r="A52" s="239" t="s">
        <v>267</v>
      </c>
      <c r="B52" s="229" t="s">
        <v>268</v>
      </c>
      <c r="C52" s="229" t="s">
        <v>269</v>
      </c>
      <c r="D52" s="229" t="s">
        <v>268</v>
      </c>
      <c r="E52" s="229" t="s">
        <v>270</v>
      </c>
      <c r="F52" s="229" t="s">
        <v>268</v>
      </c>
      <c r="G52" s="229" t="s">
        <v>270</v>
      </c>
    </row>
    <row r="53" spans="1:7" x14ac:dyDescent="0.25">
      <c r="A53" s="230" t="s">
        <v>272</v>
      </c>
      <c r="B53" s="231">
        <v>16604.3</v>
      </c>
      <c r="C53" s="236">
        <v>0</v>
      </c>
      <c r="D53" s="231">
        <v>0</v>
      </c>
      <c r="E53" s="231">
        <v>383.07</v>
      </c>
      <c r="F53" s="231">
        <v>16221.23</v>
      </c>
      <c r="G53" s="231">
        <v>0</v>
      </c>
    </row>
    <row r="54" spans="1:7" x14ac:dyDescent="0.25">
      <c r="A54" s="232" t="s">
        <v>273</v>
      </c>
      <c r="B54" s="231">
        <v>2000</v>
      </c>
      <c r="C54" s="231">
        <v>0</v>
      </c>
      <c r="D54" s="231">
        <v>2218</v>
      </c>
      <c r="E54" s="231">
        <v>0</v>
      </c>
      <c r="F54" s="231">
        <v>4218</v>
      </c>
      <c r="G54" s="231"/>
    </row>
    <row r="55" spans="1:7" x14ac:dyDescent="0.25">
      <c r="A55" s="232" t="s">
        <v>321</v>
      </c>
      <c r="B55" s="231">
        <v>0</v>
      </c>
      <c r="C55" s="231">
        <v>0</v>
      </c>
      <c r="D55" s="231">
        <v>0</v>
      </c>
      <c r="E55" s="231">
        <v>248081.85</v>
      </c>
      <c r="F55" s="231">
        <v>0</v>
      </c>
      <c r="G55" s="231">
        <v>248081.85</v>
      </c>
    </row>
    <row r="56" spans="1:7" x14ac:dyDescent="0.25">
      <c r="A56" s="293" t="s">
        <v>322</v>
      </c>
      <c r="B56" s="231">
        <v>88906.42</v>
      </c>
      <c r="C56" s="231">
        <v>83247.05</v>
      </c>
      <c r="D56" s="231">
        <v>0</v>
      </c>
      <c r="E56" s="231">
        <v>34417.43</v>
      </c>
      <c r="F56" s="231">
        <v>0</v>
      </c>
      <c r="G56" s="231">
        <v>28758.06</v>
      </c>
    </row>
    <row r="57" spans="1:7" x14ac:dyDescent="0.25">
      <c r="A57" s="232" t="s">
        <v>274</v>
      </c>
      <c r="B57" s="231">
        <v>300</v>
      </c>
      <c r="C57" s="231">
        <v>0</v>
      </c>
      <c r="D57" s="233">
        <v>0</v>
      </c>
      <c r="E57" s="233">
        <v>300</v>
      </c>
      <c r="F57" s="233">
        <v>0</v>
      </c>
      <c r="G57" s="233">
        <v>0</v>
      </c>
    </row>
    <row r="58" spans="1:7" x14ac:dyDescent="0.25">
      <c r="A58" s="232"/>
      <c r="B58" s="231"/>
      <c r="C58" s="231"/>
      <c r="D58" s="233"/>
      <c r="E58" s="233"/>
      <c r="F58" s="233"/>
      <c r="G58" s="233"/>
    </row>
    <row r="59" spans="1:7" x14ac:dyDescent="0.25">
      <c r="A59" s="234" t="s">
        <v>264</v>
      </c>
      <c r="B59" s="237">
        <f>B53+B54+B55+B56+B57</f>
        <v>107810.72</v>
      </c>
      <c r="C59" s="237">
        <f t="shared" ref="C59:G59" si="14">C53+C54+C55+C56+C57</f>
        <v>83247.05</v>
      </c>
      <c r="D59" s="237">
        <f t="shared" si="14"/>
        <v>2218</v>
      </c>
      <c r="E59" s="237">
        <f t="shared" si="14"/>
        <v>283182.35000000003</v>
      </c>
      <c r="F59" s="237">
        <f t="shared" si="14"/>
        <v>20439.23</v>
      </c>
      <c r="G59" s="237">
        <f t="shared" si="14"/>
        <v>276839.91000000003</v>
      </c>
    </row>
    <row r="60" spans="1:7" ht="15.75" thickBot="1" x14ac:dyDescent="0.3">
      <c r="B60" s="406">
        <f>B59-C59</f>
        <v>24563.67</v>
      </c>
      <c r="C60" s="407"/>
      <c r="D60" s="406">
        <f>D59-E59</f>
        <v>-280964.35000000003</v>
      </c>
      <c r="E60" s="407"/>
      <c r="F60" s="406">
        <f>F59-G59</f>
        <v>-256400.68000000002</v>
      </c>
      <c r="G60" s="407"/>
    </row>
    <row r="62" spans="1:7" x14ac:dyDescent="0.25">
      <c r="A62" t="s">
        <v>343</v>
      </c>
    </row>
  </sheetData>
  <mergeCells count="18">
    <mergeCell ref="B39:F39"/>
    <mergeCell ref="B19:F19"/>
    <mergeCell ref="B23:F23"/>
    <mergeCell ref="B27:F27"/>
    <mergeCell ref="B31:F31"/>
    <mergeCell ref="B35:F35"/>
    <mergeCell ref="A1:D1"/>
    <mergeCell ref="A3:D3"/>
    <mergeCell ref="B7:F7"/>
    <mergeCell ref="B11:F11"/>
    <mergeCell ref="B15:F15"/>
    <mergeCell ref="F60:G60"/>
    <mergeCell ref="B50:C50"/>
    <mergeCell ref="D50:E50"/>
    <mergeCell ref="F50:G50"/>
    <mergeCell ref="D60:E60"/>
    <mergeCell ref="D51:E51"/>
    <mergeCell ref="B60:C60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Prihodi i rashodi - izvori</vt:lpstr>
      <vt:lpstr>Rashodi prema funkcijskoj kl</vt:lpstr>
      <vt:lpstr>posebni d. 4. razina</vt:lpstr>
      <vt:lpstr>kontrolna tablica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Anja Tara Lang</cp:lastModifiedBy>
  <cp:lastPrinted>2026-03-25T09:05:38Z</cp:lastPrinted>
  <dcterms:created xsi:type="dcterms:W3CDTF">2022-08-12T12:51:27Z</dcterms:created>
  <dcterms:modified xsi:type="dcterms:W3CDTF">2026-04-04T10:42:37Z</dcterms:modified>
</cp:coreProperties>
</file>