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farkas\AppData\Local\Microsoft\Windows\INetCache\Content.Outlook\FJMCMPEM\"/>
    </mc:Choice>
  </mc:AlternateContent>
  <xr:revisionPtr revIDLastSave="0" documentId="13_ncr:1_{D27DB2C8-37AE-4B21-89A4-41D0E90FBE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ŽETAK" sheetId="1" r:id="rId1"/>
    <sheet name=" Račun prihoda i rashoda" sheetId="3" r:id="rId2"/>
    <sheet name="Račun financiranja" sheetId="10" r:id="rId3"/>
    <sheet name="Prihodi i rashodi - izvori" sheetId="9" r:id="rId4"/>
    <sheet name="Rashodi prema funkcijskoj kl" sheetId="5" r:id="rId5"/>
    <sheet name="posebni dio4. razina" sheetId="1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0" i="9" l="1"/>
  <c r="E107" i="3"/>
  <c r="G69" i="11"/>
  <c r="D11" i="5"/>
  <c r="D12" i="5"/>
  <c r="G5" i="11"/>
  <c r="G6" i="11"/>
  <c r="F5" i="11"/>
  <c r="F205" i="11"/>
  <c r="E204" i="11"/>
  <c r="G103" i="11"/>
  <c r="G110" i="11"/>
  <c r="G114" i="11"/>
  <c r="G157" i="11"/>
  <c r="G163" i="11"/>
  <c r="G189" i="11"/>
  <c r="E162" i="11"/>
  <c r="F151" i="11"/>
  <c r="F167" i="11"/>
  <c r="G167" i="11" s="1"/>
  <c r="F177" i="11"/>
  <c r="G177" i="11" s="1"/>
  <c r="E121" i="11"/>
  <c r="F163" i="11"/>
  <c r="F192" i="11"/>
  <c r="G192" i="11" s="1"/>
  <c r="F198" i="11"/>
  <c r="G198" i="11" s="1"/>
  <c r="F181" i="11"/>
  <c r="G181" i="11" s="1"/>
  <c r="E191" i="11"/>
  <c r="E188" i="11"/>
  <c r="E187" i="11" s="1"/>
  <c r="G187" i="11" s="1"/>
  <c r="F185" i="11"/>
  <c r="G185" i="11" s="1"/>
  <c r="F209" i="11"/>
  <c r="E207" i="11"/>
  <c r="E170" i="11"/>
  <c r="E169" i="11" s="1"/>
  <c r="E156" i="11"/>
  <c r="F157" i="11"/>
  <c r="G188" i="11" l="1"/>
  <c r="F162" i="11"/>
  <c r="G162" i="11" s="1"/>
  <c r="F190" i="11"/>
  <c r="F208" i="11"/>
  <c r="E144" i="11"/>
  <c r="F145" i="11"/>
  <c r="F148" i="11"/>
  <c r="G148" i="11" s="1"/>
  <c r="F71" i="11"/>
  <c r="F97" i="11"/>
  <c r="G97" i="11" s="1"/>
  <c r="F93" i="11"/>
  <c r="G93" i="11" s="1"/>
  <c r="E92" i="11"/>
  <c r="F89" i="11"/>
  <c r="G89" i="11" s="1"/>
  <c r="F85" i="11"/>
  <c r="G85" i="11" s="1"/>
  <c r="E84" i="11"/>
  <c r="F80" i="11"/>
  <c r="G80" i="11" s="1"/>
  <c r="F76" i="11"/>
  <c r="G76" i="11" s="1"/>
  <c r="E75" i="11"/>
  <c r="E102" i="11"/>
  <c r="E101" i="11" s="1"/>
  <c r="F102" i="11"/>
  <c r="E105" i="11"/>
  <c r="E104" i="11" s="1"/>
  <c r="F106" i="11"/>
  <c r="F109" i="11"/>
  <c r="E113" i="11"/>
  <c r="E112" i="11" s="1"/>
  <c r="E111" i="11" s="1"/>
  <c r="F113" i="11"/>
  <c r="G113" i="11" s="1"/>
  <c r="F122" i="11"/>
  <c r="F56" i="11"/>
  <c r="F52" i="11"/>
  <c r="E51" i="11"/>
  <c r="E55" i="11"/>
  <c r="E54" i="11" s="1"/>
  <c r="F43" i="11"/>
  <c r="F42" i="11" s="1"/>
  <c r="E43" i="11"/>
  <c r="E42" i="11" s="1"/>
  <c r="E41" i="11" s="1"/>
  <c r="F202" i="11"/>
  <c r="G202" i="11" s="1"/>
  <c r="E201" i="11"/>
  <c r="E200" i="11" s="1"/>
  <c r="E190" i="11"/>
  <c r="F184" i="11"/>
  <c r="E184" i="11"/>
  <c r="E183" i="11" s="1"/>
  <c r="E180" i="11"/>
  <c r="E176" i="11"/>
  <c r="F171" i="11"/>
  <c r="G171" i="11" s="1"/>
  <c r="E161" i="11"/>
  <c r="F156" i="11"/>
  <c r="G156" i="11" s="1"/>
  <c r="F150" i="11"/>
  <c r="E150" i="11"/>
  <c r="F139" i="11"/>
  <c r="E138" i="11"/>
  <c r="E70" i="11"/>
  <c r="E69" i="11" s="1"/>
  <c r="F67" i="11"/>
  <c r="F63" i="11"/>
  <c r="E63" i="11"/>
  <c r="E62" i="11" s="1"/>
  <c r="F46" i="11"/>
  <c r="F45" i="11" s="1"/>
  <c r="F38" i="11"/>
  <c r="G38" i="11" s="1"/>
  <c r="E37" i="11"/>
  <c r="E36" i="11" s="1"/>
  <c r="F34" i="11"/>
  <c r="F11" i="11"/>
  <c r="G11" i="11" s="1"/>
  <c r="E10" i="11"/>
  <c r="E9" i="11" s="1"/>
  <c r="F138" i="11" l="1"/>
  <c r="G138" i="11" s="1"/>
  <c r="G139" i="11"/>
  <c r="F70" i="11"/>
  <c r="G71" i="11"/>
  <c r="F108" i="11"/>
  <c r="G108" i="11" s="1"/>
  <c r="G109" i="11"/>
  <c r="F101" i="11"/>
  <c r="G101" i="11" s="1"/>
  <c r="G102" i="11"/>
  <c r="G145" i="11"/>
  <c r="F144" i="11"/>
  <c r="G144" i="11" s="1"/>
  <c r="F105" i="11"/>
  <c r="G105" i="11" s="1"/>
  <c r="G106" i="11"/>
  <c r="G190" i="11"/>
  <c r="G184" i="11"/>
  <c r="F121" i="11"/>
  <c r="G121" i="11" s="1"/>
  <c r="G122" i="11"/>
  <c r="E175" i="11"/>
  <c r="E120" i="11"/>
  <c r="E119" i="11" s="1"/>
  <c r="F207" i="11"/>
  <c r="F206" i="11" s="1"/>
  <c r="F204" i="11" s="1"/>
  <c r="E83" i="11"/>
  <c r="E73" i="11" s="1"/>
  <c r="F92" i="11"/>
  <c r="G92" i="11" s="1"/>
  <c r="F75" i="11"/>
  <c r="F84" i="11"/>
  <c r="F83" i="11" s="1"/>
  <c r="F112" i="11"/>
  <c r="G112" i="11" s="1"/>
  <c r="E100" i="11"/>
  <c r="F55" i="11"/>
  <c r="F54" i="11" s="1"/>
  <c r="F51" i="11"/>
  <c r="F50" i="11" s="1"/>
  <c r="E50" i="11"/>
  <c r="F201" i="11"/>
  <c r="E8" i="11"/>
  <c r="E7" i="11" s="1"/>
  <c r="F170" i="11"/>
  <c r="F62" i="11"/>
  <c r="F180" i="11"/>
  <c r="G180" i="11" s="1"/>
  <c r="F10" i="11"/>
  <c r="G10" i="11" s="1"/>
  <c r="F176" i="11"/>
  <c r="F191" i="11"/>
  <c r="G191" i="11" s="1"/>
  <c r="F161" i="11"/>
  <c r="G161" i="11" s="1"/>
  <c r="F183" i="11"/>
  <c r="G183" i="11" s="1"/>
  <c r="F66" i="11"/>
  <c r="F37" i="11"/>
  <c r="G37" i="11" s="1"/>
  <c r="E49" i="11" l="1"/>
  <c r="E48" i="11" s="1"/>
  <c r="F169" i="11"/>
  <c r="G169" i="11" s="1"/>
  <c r="G170" i="11"/>
  <c r="F120" i="11"/>
  <c r="G120" i="11" s="1"/>
  <c r="F69" i="11"/>
  <c r="G70" i="11"/>
  <c r="F200" i="11"/>
  <c r="G200" i="11" s="1"/>
  <c r="G201" i="11"/>
  <c r="G176" i="11"/>
  <c r="F175" i="11"/>
  <c r="G175" i="11" s="1"/>
  <c r="F104" i="11"/>
  <c r="G104" i="11" s="1"/>
  <c r="G75" i="11"/>
  <c r="G84" i="11"/>
  <c r="E118" i="11"/>
  <c r="E74" i="11"/>
  <c r="F111" i="11"/>
  <c r="G111" i="11" s="1"/>
  <c r="F9" i="11"/>
  <c r="G9" i="11" s="1"/>
  <c r="F65" i="11"/>
  <c r="F36" i="11"/>
  <c r="G36" i="11" s="1"/>
  <c r="F100" i="11" l="1"/>
  <c r="G100" i="11" s="1"/>
  <c r="F119" i="11"/>
  <c r="E6" i="11"/>
  <c r="E5" i="11" s="1"/>
  <c r="F74" i="11"/>
  <c r="G83" i="11"/>
  <c r="E116" i="11"/>
  <c r="F8" i="11"/>
  <c r="G8" i="11" s="1"/>
  <c r="G74" i="11" l="1"/>
  <c r="F73" i="11"/>
  <c r="G119" i="11"/>
  <c r="F118" i="11"/>
  <c r="G118" i="11" s="1"/>
  <c r="F7" i="11"/>
  <c r="G7" i="11" s="1"/>
  <c r="G73" i="11" l="1"/>
  <c r="F49" i="11"/>
  <c r="F116" i="11"/>
  <c r="G116" i="11" s="1"/>
  <c r="F48" i="11" l="1"/>
  <c r="G49" i="11"/>
  <c r="D63" i="9"/>
  <c r="F6" i="11" l="1"/>
  <c r="G48" i="11"/>
  <c r="H53" i="3"/>
  <c r="H85" i="3"/>
  <c r="H88" i="3"/>
  <c r="H91" i="3"/>
  <c r="H94" i="3"/>
  <c r="H95" i="3"/>
  <c r="H102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3" i="3"/>
  <c r="G74" i="3"/>
  <c r="G75" i="3"/>
  <c r="G76" i="3"/>
  <c r="G77" i="3"/>
  <c r="G78" i="3"/>
  <c r="G79" i="3"/>
  <c r="G81" i="3"/>
  <c r="G82" i="3"/>
  <c r="G84" i="3"/>
  <c r="G85" i="3"/>
  <c r="G86" i="3"/>
  <c r="G87" i="3"/>
  <c r="G88" i="3"/>
  <c r="G89" i="3"/>
  <c r="G90" i="3"/>
  <c r="G94" i="3"/>
  <c r="G95" i="3"/>
  <c r="G96" i="3"/>
  <c r="G97" i="3"/>
  <c r="G98" i="3"/>
  <c r="G99" i="3"/>
  <c r="G100" i="3"/>
  <c r="G101" i="3"/>
  <c r="H21" i="3"/>
  <c r="H24" i="3"/>
  <c r="H27" i="3"/>
  <c r="H32" i="3"/>
  <c r="H36" i="3"/>
  <c r="H37" i="3"/>
  <c r="H38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H14" i="1"/>
  <c r="H13" i="1"/>
  <c r="H10" i="1"/>
  <c r="E94" i="3"/>
  <c r="F95" i="3"/>
  <c r="E45" i="3"/>
  <c r="F92" i="3"/>
  <c r="F91" i="3" s="1"/>
  <c r="F89" i="3"/>
  <c r="F88" i="3" s="1"/>
  <c r="F54" i="3"/>
  <c r="F66" i="3"/>
  <c r="D66" i="3"/>
  <c r="D77" i="3"/>
  <c r="F77" i="3"/>
  <c r="F59" i="3"/>
  <c r="D59" i="3"/>
  <c r="D54" i="3"/>
  <c r="F51" i="3"/>
  <c r="F49" i="3"/>
  <c r="F47" i="3"/>
  <c r="D51" i="3"/>
  <c r="D49" i="3"/>
  <c r="D47" i="3"/>
  <c r="E12" i="3"/>
  <c r="F33" i="3"/>
  <c r="F32" i="3" s="1"/>
  <c r="D33" i="3"/>
  <c r="D30" i="3"/>
  <c r="G15" i="3"/>
  <c r="F30" i="3"/>
  <c r="F28" i="3"/>
  <c r="F25" i="3"/>
  <c r="F24" i="3" s="1"/>
  <c r="D25" i="3"/>
  <c r="D18" i="3"/>
  <c r="D16" i="3"/>
  <c r="E44" i="3" l="1"/>
  <c r="F46" i="3"/>
  <c r="F53" i="3"/>
  <c r="F27" i="3"/>
  <c r="F45" i="3" l="1"/>
  <c r="F21" i="3"/>
  <c r="E14" i="3"/>
  <c r="F14" i="3"/>
  <c r="D14" i="3"/>
  <c r="F13" i="3" l="1"/>
  <c r="G14" i="3"/>
  <c r="E37" i="3"/>
  <c r="E36" i="3" s="1"/>
  <c r="D94" i="3"/>
  <c r="D45" i="3"/>
  <c r="D37" i="3"/>
  <c r="D36" i="3" s="1"/>
  <c r="D12" i="3"/>
  <c r="F47" i="9"/>
  <c r="F49" i="9"/>
  <c r="E47" i="9"/>
  <c r="F40" i="9"/>
  <c r="E40" i="9"/>
  <c r="C41" i="9"/>
  <c r="C43" i="9"/>
  <c r="B38" i="9"/>
  <c r="C38" i="9"/>
  <c r="D38" i="9"/>
  <c r="F13" i="9"/>
  <c r="E13" i="9"/>
  <c r="D11" i="9"/>
  <c r="B16" i="9"/>
  <c r="C11" i="9"/>
  <c r="C45" i="9"/>
  <c r="F27" i="9"/>
  <c r="F24" i="9"/>
  <c r="F22" i="9"/>
  <c r="E22" i="9"/>
  <c r="C53" i="9"/>
  <c r="C20" i="9"/>
  <c r="B20" i="9"/>
  <c r="C28" i="9"/>
  <c r="D14" i="9"/>
  <c r="D16" i="9"/>
  <c r="D18" i="9"/>
  <c r="D14" i="5"/>
  <c r="C14" i="5"/>
  <c r="C11" i="5" s="1"/>
  <c r="D44" i="3" l="1"/>
  <c r="E11" i="3"/>
  <c r="D11" i="3"/>
  <c r="F14" i="5"/>
  <c r="F15" i="5"/>
  <c r="F16" i="5"/>
  <c r="F18" i="5"/>
  <c r="E14" i="5"/>
  <c r="E15" i="5"/>
  <c r="E16" i="5"/>
  <c r="E18" i="5"/>
  <c r="F42" i="9" l="1"/>
  <c r="F44" i="9"/>
  <c r="F46" i="9"/>
  <c r="F52" i="9"/>
  <c r="F54" i="9"/>
  <c r="E42" i="9"/>
  <c r="E44" i="9"/>
  <c r="E46" i="9"/>
  <c r="E51" i="9"/>
  <c r="E52" i="9"/>
  <c r="E54" i="9"/>
  <c r="F15" i="9"/>
  <c r="F19" i="9"/>
  <c r="F21" i="9"/>
  <c r="F29" i="9"/>
  <c r="E12" i="9"/>
  <c r="E14" i="9"/>
  <c r="E15" i="9"/>
  <c r="E18" i="9"/>
  <c r="E19" i="9"/>
  <c r="E21" i="9"/>
  <c r="E29" i="9"/>
  <c r="H46" i="3"/>
  <c r="G46" i="3"/>
  <c r="H13" i="3"/>
  <c r="G13" i="3"/>
  <c r="D30" i="9"/>
  <c r="D55" i="9"/>
  <c r="D53" i="9"/>
  <c r="F53" i="9" s="1"/>
  <c r="D28" i="9"/>
  <c r="F28" i="9" s="1"/>
  <c r="D50" i="9"/>
  <c r="D45" i="9" s="1"/>
  <c r="C50" i="9"/>
  <c r="C37" i="9" s="1"/>
  <c r="C25" i="9"/>
  <c r="D25" i="9"/>
  <c r="D20" i="9" s="1"/>
  <c r="E20" i="9" s="1"/>
  <c r="E50" i="9" l="1"/>
  <c r="F50" i="9"/>
  <c r="C60" i="9"/>
  <c r="E53" i="9"/>
  <c r="E45" i="9"/>
  <c r="F45" i="9"/>
  <c r="F25" i="9"/>
  <c r="F20" i="9"/>
  <c r="E28" i="9"/>
  <c r="F94" i="3"/>
  <c r="F12" i="3"/>
  <c r="F37" i="3"/>
  <c r="J29" i="1"/>
  <c r="I29" i="1"/>
  <c r="I10" i="1"/>
  <c r="I13" i="1"/>
  <c r="I14" i="1"/>
  <c r="C18" i="9"/>
  <c r="F18" i="9" s="1"/>
  <c r="C14" i="9"/>
  <c r="F14" i="9" s="1"/>
  <c r="C1" i="10"/>
  <c r="F36" i="3" l="1"/>
  <c r="H45" i="3"/>
  <c r="G45" i="3"/>
  <c r="H12" i="3"/>
  <c r="F12" i="9"/>
  <c r="B59" i="9"/>
  <c r="F11" i="3"/>
  <c r="F44" i="3"/>
  <c r="D43" i="9"/>
  <c r="D41" i="9"/>
  <c r="D37" i="9" s="1"/>
  <c r="B60" i="9"/>
  <c r="C59" i="9" l="1"/>
  <c r="C61" i="9" s="1"/>
  <c r="B61" i="9"/>
  <c r="E41" i="9"/>
  <c r="F41" i="9"/>
  <c r="E43" i="9"/>
  <c r="F43" i="9"/>
  <c r="H44" i="3"/>
  <c r="G44" i="3"/>
  <c r="H11" i="3"/>
  <c r="F12" i="10" l="1"/>
  <c r="D12" i="10"/>
  <c r="B11" i="5"/>
  <c r="F11" i="5" l="1"/>
  <c r="E11" i="5"/>
  <c r="D10" i="9" l="1"/>
  <c r="F11" i="9"/>
  <c r="E11" i="9"/>
  <c r="F39" i="9"/>
  <c r="E39" i="9"/>
  <c r="E38" i="9" l="1"/>
  <c r="F38" i="9"/>
  <c r="E10" i="9"/>
  <c r="D59" i="9"/>
  <c r="F10" i="9"/>
  <c r="F59" i="9" l="1"/>
  <c r="E59" i="9"/>
  <c r="E37" i="9"/>
  <c r="F37" i="9"/>
  <c r="D60" i="9"/>
  <c r="G14" i="1"/>
  <c r="J14" i="1" s="1"/>
  <c r="G13" i="1"/>
  <c r="J13" i="1" s="1"/>
  <c r="F60" i="9" l="1"/>
  <c r="E60" i="9"/>
  <c r="D61" i="9"/>
  <c r="G12" i="1"/>
  <c r="E108" i="3"/>
  <c r="H9" i="1" l="1"/>
  <c r="H12" i="1"/>
  <c r="F108" i="3"/>
  <c r="G10" i="1"/>
  <c r="H108" i="3" l="1"/>
  <c r="J12" i="1"/>
  <c r="G9" i="1"/>
  <c r="J10" i="1"/>
  <c r="E109" i="3"/>
  <c r="H15" i="1"/>
  <c r="F107" i="3"/>
  <c r="H107" i="3" l="1"/>
  <c r="G15" i="1"/>
  <c r="J15" i="1" s="1"/>
  <c r="J9" i="1"/>
  <c r="G12" i="3"/>
  <c r="F109" i="3"/>
  <c r="G11" i="3" l="1"/>
  <c r="I12" i="1"/>
  <c r="I9" i="1" l="1"/>
  <c r="D108" i="3"/>
  <c r="G108" i="3" s="1"/>
  <c r="D107" i="3"/>
  <c r="G107" i="3" s="1"/>
  <c r="D109" i="3" l="1"/>
  <c r="I30" i="1" l="1"/>
  <c r="I15" i="1"/>
</calcChain>
</file>

<file path=xl/sharedStrings.xml><?xml version="1.0" encoding="utf-8"?>
<sst xmlns="http://schemas.openxmlformats.org/spreadsheetml/2006/main" count="582" uniqueCount="333">
  <si>
    <t>PRIHODI UKUPNO</t>
  </si>
  <si>
    <t>RASHODI UKUPNO</t>
  </si>
  <si>
    <t>RAZLIKA - VIŠAK / MANJAK</t>
  </si>
  <si>
    <t>NETO FINANCIRANJE</t>
  </si>
  <si>
    <t>Naziv prihoda</t>
  </si>
  <si>
    <t xml:space="preserve">A. RAČUN PRIHODA I RASHODA </t>
  </si>
  <si>
    <t>Razred</t>
  </si>
  <si>
    <t>Skupina</t>
  </si>
  <si>
    <t>Prihodi poslovanja</t>
  </si>
  <si>
    <t>Opći prihodi i primici</t>
  </si>
  <si>
    <t>Naziv rashoda</t>
  </si>
  <si>
    <t>Rashodi poslovanja</t>
  </si>
  <si>
    <t>Rashodi za zaposlene</t>
  </si>
  <si>
    <t>Rashodi za nabavu nefinancijske imovine</t>
  </si>
  <si>
    <t>Rashodi za nabavu neproizvedene dugotrajne imovine</t>
  </si>
  <si>
    <t>RASHODI PREMA FUNKCIJSKOJ KLASIFIKACIJI</t>
  </si>
  <si>
    <t>BROJČANA OZNAKA I NAZIV</t>
  </si>
  <si>
    <t>UKUPNI RASHODI</t>
  </si>
  <si>
    <t>I. OPĆI DIO</t>
  </si>
  <si>
    <t xml:space="preserve">Naziv </t>
  </si>
  <si>
    <t>Materijalni rashodi</t>
  </si>
  <si>
    <t>A) SAŽETAK RAČUNA PRIHODA I RASHODA</t>
  </si>
  <si>
    <t>B) SAŽETAK RAČUNA FINANCIRANJA</t>
  </si>
  <si>
    <t>Pomoći iz inozemstva i od subjekata unutar općeg proračuna</t>
  </si>
  <si>
    <t>Prihodi iz nadležnog proračuna i od HZZO-a temeljem ugovornih obveza</t>
  </si>
  <si>
    <t>09 Obrazovanje</t>
  </si>
  <si>
    <t>092 Srednjoškolsko obrazovanje</t>
  </si>
  <si>
    <t>Program 1003</t>
  </si>
  <si>
    <t>Aktivnost A 100001</t>
  </si>
  <si>
    <t>Izvor financiranja 4.2</t>
  </si>
  <si>
    <t>Decentralizirana sredstva -SŠ</t>
  </si>
  <si>
    <t>Aktivnost A 100002</t>
  </si>
  <si>
    <t>Tekuće investicijsko održavanje-minimalni standard</t>
  </si>
  <si>
    <t>Tekući projekt T100002</t>
  </si>
  <si>
    <t>Program  1001</t>
  </si>
  <si>
    <t>Tekući projekt T100041</t>
  </si>
  <si>
    <t>E-tehničar</t>
  </si>
  <si>
    <t>Programi srednjih škola izvan županijskog proračuna</t>
  </si>
  <si>
    <t>Izvor financiranja 3.4</t>
  </si>
  <si>
    <t>Vlastiti prihodi SŠ</t>
  </si>
  <si>
    <t>Administrativno, tehničko i stručno osoblje</t>
  </si>
  <si>
    <t>Izvor financiranja 1.1.</t>
  </si>
  <si>
    <t>Izvor financiranja 6.4</t>
  </si>
  <si>
    <t>Donacije-SŠ</t>
  </si>
  <si>
    <t>Tekući projekt T100003</t>
  </si>
  <si>
    <t>Natjecanja</t>
  </si>
  <si>
    <t>Izvor financiranja 4.M</t>
  </si>
  <si>
    <t>Ostale izvanškolske aktivnosti</t>
  </si>
  <si>
    <t>Oprema škola</t>
  </si>
  <si>
    <t>Program 1002</t>
  </si>
  <si>
    <t>KAPITALNO ULAGANJE</t>
  </si>
  <si>
    <t>Tekući projekt T100009</t>
  </si>
  <si>
    <t>MINIMALNI STANDARD U SREDNJEM ŠKOLSTVU</t>
  </si>
  <si>
    <t>PROGRAMI SREDNJIH ŠKOLA IZVAN ŽUPANIJSKOG PRORAČUNA</t>
  </si>
  <si>
    <t>Aktivnost A 100003</t>
  </si>
  <si>
    <t>Energenti</t>
  </si>
  <si>
    <t>Izvor financiranja 1.1</t>
  </si>
  <si>
    <t>Priprema učenika za Državnu maturu</t>
  </si>
  <si>
    <t>Dodatna ulaganja</t>
  </si>
  <si>
    <t>Program 1001</t>
  </si>
  <si>
    <t>POJAČANI STANDARD U ŠKOLSTVU</t>
  </si>
  <si>
    <t>SVEUKUPNO</t>
  </si>
  <si>
    <t>Prihodi za posebne namjene -SŠ</t>
  </si>
  <si>
    <t>Prihodi od imovine</t>
  </si>
  <si>
    <t>Prihodi od upravnih iadministrativnih pristojbi, pristojbi po posebnim propisima i naknadama</t>
  </si>
  <si>
    <t>Prihodi od prodaje proizvoda i robe te pruženih usluga, prihodi od donacija te povrati po protestiranim jamstvima</t>
  </si>
  <si>
    <t>Financijski rashodi</t>
  </si>
  <si>
    <t>Naknade građanima i kućanstvima na temelju osiguranja i druge naknade</t>
  </si>
  <si>
    <t>096 Dodatne usluge u obrazovanju</t>
  </si>
  <si>
    <t>098 Usluge obrazovanja koje nisu drugdje svrstane</t>
  </si>
  <si>
    <t>Ukupni rashodi</t>
  </si>
  <si>
    <t>Razlika</t>
  </si>
  <si>
    <t>REKAPITULACIJA</t>
  </si>
  <si>
    <t>Tekući projekt T100021</t>
  </si>
  <si>
    <t>Tekući projekt T100012</t>
  </si>
  <si>
    <t>Tekući projekt T100006</t>
  </si>
  <si>
    <t>097 Istraživanje i razvoj obrazovanja</t>
  </si>
  <si>
    <t>Tekuće investicijsko održavanjeu školstvu</t>
  </si>
  <si>
    <t>Aktivnost A 10001</t>
  </si>
  <si>
    <t>TEKUĆE I INVESTICIJSKO ODRŽAVANJE U ŠKOLSTVU</t>
  </si>
  <si>
    <t>Tekući projekt T100023</t>
  </si>
  <si>
    <t>Opskrba besplatnim zalihama menstrualnih higijenskih potrepština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</si>
  <si>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</si>
  <si>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</si>
  <si>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</si>
  <si>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</si>
  <si>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</si>
  <si>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</si>
  <si>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C) PRENESENI VIŠAK ILI PRENESENI MANJAK</t>
  </si>
  <si>
    <t>VIŠAK / MANJAK+NETO FINANCIRANJE</t>
  </si>
  <si>
    <t>UKUPAN DONOS VIŠKA / MANJKA IZ PRETHODNE(IH) GODINE</t>
  </si>
  <si>
    <t>4.M Prihodi za posebne namjene</t>
  </si>
  <si>
    <t>3.4. Vlastiti prihodi</t>
  </si>
  <si>
    <t>6.4. Donacije</t>
  </si>
  <si>
    <t>PRIHODI POSLOVANJA PREMA IZVORIMA FINANCIRANJA</t>
  </si>
  <si>
    <t>RASHODI POSLOVANJA PREMA IZVORIMA FINANCIRANJA</t>
  </si>
  <si>
    <t xml:space="preserve"> RAČUN PRIHODA I RASHODA </t>
  </si>
  <si>
    <t>Rashodi za nabavu dugotrajne imovine</t>
  </si>
  <si>
    <t>Materijalnirashodi</t>
  </si>
  <si>
    <t>Dodatna ulaganja nanefinancijskoj imovini</t>
  </si>
  <si>
    <t>Rashodi za nabavu proizvedene dugotrajne imovine</t>
  </si>
  <si>
    <t>Šifra -iz županijskog prorač.</t>
  </si>
  <si>
    <t>Pristojbe i naknade</t>
  </si>
  <si>
    <t>1</t>
  </si>
  <si>
    <t>2</t>
  </si>
  <si>
    <t>3</t>
  </si>
  <si>
    <t>Izvor financiranja 6.4.</t>
  </si>
  <si>
    <t>Primici od financijske imovine i zaduživanja</t>
  </si>
  <si>
    <t>Primici od zaduživanja</t>
  </si>
  <si>
    <t>Izdaci za financijsku imovinu i otplate zajmova</t>
  </si>
  <si>
    <t>Izdaci za otplatu glavnice primljenih kredita i zajmova</t>
  </si>
  <si>
    <t>B.  RAČUN FINANCIRANJA</t>
  </si>
  <si>
    <t>RAČUN FINANCIRANJA PREMA EKONOMSKOJ KLASIFIKACIJI</t>
  </si>
  <si>
    <t>PRIHODI POSLOVANJA prema ekonomskoj klasifikaciji</t>
  </si>
  <si>
    <t>RASHODI POSLOVANJA prema ekonomskoj klasifikaciji</t>
  </si>
  <si>
    <t>Višak prihoda / manjak prihoda</t>
  </si>
  <si>
    <t xml:space="preserve">Višak prihoda </t>
  </si>
  <si>
    <t>1. Opći prihodi i primici</t>
  </si>
  <si>
    <t>3. Vlastiti prihodi</t>
  </si>
  <si>
    <t>4. Prihodi za posebne namjene</t>
  </si>
  <si>
    <t>5. Pomoći</t>
  </si>
  <si>
    <t>6. Donacije</t>
  </si>
  <si>
    <t>PRIJENOS VIŠKA / MANJKA U SLJEDEĆE RAZDOBLJE</t>
  </si>
  <si>
    <t>VIŠAK / MANJAK + NETO FINANCIRANJE + PRIJENOS VIŠKA / MANJKA IZ PRETHODNE(IH) GODINE - PRIJENOS VIŠKA / MANJKA U SLJEDEĆE RAZDOBLJE</t>
  </si>
  <si>
    <t>4.M. Prihodi za posebne namjene</t>
  </si>
  <si>
    <t>PROGRAMI IZVAN ŽUPANIJSKOG PRORAČUNA</t>
  </si>
  <si>
    <t xml:space="preserve">Plan za 2025. </t>
  </si>
  <si>
    <t>Izvršenje 1. do 6.mj. 2024.</t>
  </si>
  <si>
    <t>Izvršenje 1. do 6.mj. 2025.</t>
  </si>
  <si>
    <t>Indeks</t>
  </si>
  <si>
    <t xml:space="preserve">Indeks </t>
  </si>
  <si>
    <t>4=3/1</t>
  </si>
  <si>
    <t>5*3/2</t>
  </si>
  <si>
    <t>5. Pomoći- preneseni viškovi</t>
  </si>
  <si>
    <t>5. Pomoći, preneseni viškovi</t>
  </si>
  <si>
    <t>6. Donacije, preneseni višak</t>
  </si>
  <si>
    <t>6.4. Donacije-preneseni višak</t>
  </si>
  <si>
    <t>3. Vlastiti prihodi, preneseni višak</t>
  </si>
  <si>
    <t>3.4. Vlastiti prihodi, preneseni višak</t>
  </si>
  <si>
    <t>6. Donacije- preneseni višak</t>
  </si>
  <si>
    <t>Rekapitulacija izvršenja</t>
  </si>
  <si>
    <t>rashodi</t>
  </si>
  <si>
    <t>5=4/2</t>
  </si>
  <si>
    <t>6=4/3</t>
  </si>
  <si>
    <t>5=3/2</t>
  </si>
  <si>
    <t>Tekući projekt T100053</t>
  </si>
  <si>
    <t>Prijevoz učenika s teškoćama</t>
  </si>
  <si>
    <t>IZVRŠENJE FINANCIJSKOG PLANA SREDNJE ŠKOLE IVAN ŠVEAR IVANIĆ GRAD za razdoblje 01.01.2025. do 30.06.2025.</t>
  </si>
  <si>
    <t>IZVRŠENJE FINANCIJSKOG PLANA SREDNJE ŠKOLE IVAN ŠVEAR IVANIĆ GRAD ZA RAZDOBLJE 01.01.2026. DO 30.06.2026.</t>
  </si>
  <si>
    <t>Izvršenje 1. do 6.mj. 2026.</t>
  </si>
  <si>
    <t xml:space="preserve">Plan za 2026. </t>
  </si>
  <si>
    <t>IZVRŠENJE FINANCIJSKOG PLANA SREDNJE ŠKOLE IVAN ŠVEAR IVANIĆ GRAD ZA RAZDOBLJE 01.01.2025. DO 30.06.2026.</t>
  </si>
  <si>
    <t>5.0. Pomoći iz državnog proračuna</t>
  </si>
  <si>
    <t>5.1. Programi unije</t>
  </si>
  <si>
    <t>5.2. Ostale pomoći</t>
  </si>
  <si>
    <t xml:space="preserve">5.1. Pomoći EU-preneseni višak </t>
  </si>
  <si>
    <t>5.0. Pomoći- preneseni viškovi</t>
  </si>
  <si>
    <t>5.0. Pomoći iz držav. pr. preneseni v.</t>
  </si>
  <si>
    <t>5.0. Pomoći iz držav. Proračuna</t>
  </si>
  <si>
    <t>5.1 Programi unije</t>
  </si>
  <si>
    <t>5.6. Fondovi EU</t>
  </si>
  <si>
    <t>1.1. Decentralizirana sredstva oznaka 4.2.</t>
  </si>
  <si>
    <t xml:space="preserve">1.1. Opći prihodi i primici </t>
  </si>
  <si>
    <t>1.1. Decentralizirana sredstva oznake 4.2.</t>
  </si>
  <si>
    <t xml:space="preserve">1.1. Opći prihodi i primici     </t>
  </si>
  <si>
    <t>Pomoći proračunskim korisnicima iz proračuna koji im nije nadležan</t>
  </si>
  <si>
    <t>Tekuće pomoći proračunskim korisnicima iz proračuna koji im nije nadležan</t>
  </si>
  <si>
    <t>Kamate na oročena sredstva i depozite po viđenju</t>
  </si>
  <si>
    <t>Prihodi od financijske imovine</t>
  </si>
  <si>
    <t>Ostali nespomenuti prihodi</t>
  </si>
  <si>
    <t>Prihodi po posebnim propisima</t>
  </si>
  <si>
    <t>Tekuće pomoći temeljem prijenosa EU sredstava</t>
  </si>
  <si>
    <t xml:space="preserve">Pomoći temeljem prijenosa EU sredstava </t>
  </si>
  <si>
    <t>Tekući prijenosi između proračunskih korisnika istog proračuna</t>
  </si>
  <si>
    <t>Prijenosi između korisnika istog proračuna</t>
  </si>
  <si>
    <t>Kapitalni prijenosi između proračunskih korisnika istog proračuna temeljem prij. EU sred.</t>
  </si>
  <si>
    <t xml:space="preserve">Prihodi od prodaje proizvoda i robe te pruženih usluga </t>
  </si>
  <si>
    <t>Prihodi od pruženih usluga</t>
  </si>
  <si>
    <t>Tekuće donacije</t>
  </si>
  <si>
    <t>Donacije od pravnih i fizičkih osoba izvan općeg proračuna te povrat donacija i kapitalnih pomoći po protestiranim jamstvima (šifre 6631 do 6634)</t>
  </si>
  <si>
    <t>Višak prihoda preneseni</t>
  </si>
  <si>
    <t>Doprinosi za obvezno zdravstveno osiguranje</t>
  </si>
  <si>
    <t>Doprinosi na plaće</t>
  </si>
  <si>
    <t>Ostali rashodi za zaposlene</t>
  </si>
  <si>
    <t xml:space="preserve">Plaće </t>
  </si>
  <si>
    <t>Plaće za redovan rad</t>
  </si>
  <si>
    <t>321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</si>
  <si>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</si>
  <si>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</si>
  <si>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</si>
  <si>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</si>
  <si>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</si>
  <si>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</si>
  <si>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</si>
  <si>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</si>
  <si>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</si>
  <si>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3221</t>
  </si>
  <si>
    <t>Uredski materijal i ostali materijalni rashodi</t>
  </si>
  <si>
    <t>3222</t>
  </si>
  <si>
    <t>Materijal i sirovine</t>
  </si>
  <si>
    <t>3223</t>
  </si>
  <si>
    <t>Energija</t>
  </si>
  <si>
    <t>3224</t>
  </si>
  <si>
    <t>Materijal i dijelovi za tekuće i investicijsko održavanje</t>
  </si>
  <si>
    <t>3225</t>
  </si>
  <si>
    <t>Sitni inventar i autogume</t>
  </si>
  <si>
    <t>3227</t>
  </si>
  <si>
    <t>Službena, radna i zaštitna odjeća i obuća</t>
  </si>
  <si>
    <t>323</t>
  </si>
  <si>
    <t>Rashodi za usluge (šifre 3231 do 3239)</t>
  </si>
  <si>
    <t>3231</t>
  </si>
  <si>
    <t>Usluge telefona, interneta,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</si>
  <si>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</si>
  <si>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</si>
  <si>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</si>
  <si>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</si>
  <si>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</si>
  <si>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</si>
  <si>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</si>
  <si>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</si>
  <si>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</si>
  <si>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</si>
  <si>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</si>
  <si>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</si>
  <si>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</si>
  <si>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</si>
  <si>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</si>
  <si>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</si>
  <si>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</si>
  <si>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</si>
  <si>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Naknade troškova zaposlenima</t>
  </si>
  <si>
    <t>Rashodi za materijal i energiju</t>
  </si>
  <si>
    <t>329</t>
  </si>
  <si>
    <t>Ostali nespomenuti rashodi poslovanja (šifre 3291 do 3299)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</si>
  <si>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</si>
  <si>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</si>
  <si>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</si>
  <si>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</si>
  <si>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</si>
  <si>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</si>
  <si>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</si>
  <si>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</si>
  <si>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</si>
  <si>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3296</t>
  </si>
  <si>
    <t>Troškovi sudskih postupaka</t>
  </si>
  <si>
    <t>3299</t>
  </si>
  <si>
    <t xml:space="preserve">Ostali nespomenuti rashodi poslovanja </t>
  </si>
  <si>
    <t>Bankarske usluge i usluge platnog prometa</t>
  </si>
  <si>
    <t>Kamate na izdane vrijednosne papire</t>
  </si>
  <si>
    <t>Ostale naknade građanima i kućanstvima iz proračuna</t>
  </si>
  <si>
    <t>Nknade građanima i kućanstvima u naravi</t>
  </si>
  <si>
    <t xml:space="preserve">Rashodi za donacije, kazne,naknade šteta i kapitalne pomoći </t>
  </si>
  <si>
    <t>Tekuće donacije u naravi</t>
  </si>
  <si>
    <t>Postrojenja i oprema</t>
  </si>
  <si>
    <t>Knjige</t>
  </si>
  <si>
    <t>Knjige, umjetnička djela i ostale izložbene vrijednosti</t>
  </si>
  <si>
    <t>Uređaji, strojevi i oprema i oprema za ostale namjene</t>
  </si>
  <si>
    <t>Komunikacijska oprema</t>
  </si>
  <si>
    <t>Uredska oprema i namještaj</t>
  </si>
  <si>
    <t>Rashodi za dodatna ulaganja na nefinacijskoj imovini</t>
  </si>
  <si>
    <t>Prenesen manjak prethodne godine</t>
  </si>
  <si>
    <t>Za pokriće u sljedećem razdoblju</t>
  </si>
  <si>
    <t>Naknade građanima i kućanstvima u naravi</t>
  </si>
  <si>
    <t>Sitni inventar i auto gume</t>
  </si>
  <si>
    <t>Usluge telefona, pošte i prijevoza</t>
  </si>
  <si>
    <t>Ostali nespomenuti rashodi poslovanja</t>
  </si>
  <si>
    <t>Materijal i dije. za tekuće i inves.održavanje</t>
  </si>
  <si>
    <t>Usluge za tekuće i investic. održavanje</t>
  </si>
  <si>
    <t>Doprinosi  za obvezno zdravstveno osiguranje</t>
  </si>
  <si>
    <t>Naknade za prijevoz, rad na terenu….</t>
  </si>
  <si>
    <t>OstaIntelektualne i osobne usluge</t>
  </si>
  <si>
    <t>Uredski materija i ostali materijalni rashodi</t>
  </si>
  <si>
    <t>Materijal za tek.i investicijsko održavanje</t>
  </si>
  <si>
    <t>Naknade troškova izvan radnog odnosa</t>
  </si>
  <si>
    <t>Ostale donacije</t>
  </si>
  <si>
    <t>SREDNJE ŠKOLSTVO</t>
  </si>
  <si>
    <t>Financijski plan 2026.</t>
  </si>
  <si>
    <t>Izvršenje 31.12.2026.</t>
  </si>
  <si>
    <t xml:space="preserve">Oprema škola </t>
  </si>
  <si>
    <t xml:space="preserve">Tekući projekt T100001 </t>
  </si>
  <si>
    <t>Tekući projekt T100016</t>
  </si>
  <si>
    <t>k 100027</t>
  </si>
  <si>
    <t>Izvor financiranja 5.0</t>
  </si>
  <si>
    <t>Pomoći iz državnog proračuna</t>
  </si>
  <si>
    <t xml:space="preserve">Izvor financiranja 5.6. </t>
  </si>
  <si>
    <t>Fondovi EU</t>
  </si>
  <si>
    <t xml:space="preserve">Tekući projekt T100058 </t>
  </si>
  <si>
    <t>Izvor financiranja 5.1</t>
  </si>
  <si>
    <t>Izvor 5. POMOĆI</t>
  </si>
  <si>
    <t>Izvor 1. OPĆI PRIHODI I PRIMICI</t>
  </si>
  <si>
    <t>Prsten potpore VII</t>
  </si>
  <si>
    <t xml:space="preserve">Knjige za školsku knjižnicu </t>
  </si>
  <si>
    <t>GLAVA004004</t>
  </si>
  <si>
    <t>ŠKOLSTVO-OSTALE IZVAN DECENTRALIZIRANE FUNCKIJE</t>
  </si>
  <si>
    <t>intelektualne usluge</t>
  </si>
  <si>
    <t>Materijal  i sirovine</t>
  </si>
  <si>
    <t>GLAVA004008</t>
  </si>
  <si>
    <t>OSNOVNE I SREDNJE ŠKOLE IZVAN ŽUPANIJSKOG PRORAČUNA</t>
  </si>
  <si>
    <t xml:space="preserve">Pomoći iz državnog proračuna </t>
  </si>
  <si>
    <t>Pomoći iz državnog proračuna ( tekuća i prenesena sredstva )</t>
  </si>
  <si>
    <t>Izvor financiranja 5.2</t>
  </si>
  <si>
    <t>Ostale pomoći ( Grad )</t>
  </si>
  <si>
    <t>Naknade građanima i kućanstvima u naravi na temelju osiguranja i druge naknade</t>
  </si>
  <si>
    <t>Izvor 5.0.</t>
  </si>
  <si>
    <t>Rashodi za donacije,kazne, naknade štete i kap. pom.</t>
  </si>
  <si>
    <t>K100001</t>
  </si>
  <si>
    <t>Centar kompetentnosti u strukovnom obrazovanju</t>
  </si>
  <si>
    <t>Priprema i provedba županisjih razvojih programa</t>
  </si>
  <si>
    <t>Izvor  financiranja 1.1.</t>
  </si>
  <si>
    <t>ERASMUS ( u 2025. Međunarodna suradnja )</t>
  </si>
  <si>
    <t>Izvor financiranja 5.0.</t>
  </si>
  <si>
    <t>Regionalni centar kompetentnosti</t>
  </si>
  <si>
    <t>Programi unije</t>
  </si>
  <si>
    <t>Izvor financiranja 5.2.</t>
  </si>
  <si>
    <t>3=2/1</t>
  </si>
  <si>
    <t>Izvor financiranja 5.1.</t>
  </si>
  <si>
    <t>RAZDJEL 004</t>
  </si>
  <si>
    <t>UPRAVNI ODJEL ZA ODGOJ I OBRAZOVANJE</t>
  </si>
  <si>
    <t>Organizacijska klasifikacija</t>
  </si>
  <si>
    <t>VRSTA RASHODA I IZDATKA</t>
  </si>
  <si>
    <t>Glava 004003</t>
  </si>
  <si>
    <t>UKUPNI RASHODI I IZDACI</t>
  </si>
  <si>
    <t>RAZDJEL 006</t>
  </si>
  <si>
    <t>UPRAVNI ODJEL ZA GOSPODARSTVO I FOND. EU</t>
  </si>
  <si>
    <t>Gglava 006009</t>
  </si>
  <si>
    <t>ŽUPANIJSKI RAZVOJNI PROJEKTI</t>
  </si>
  <si>
    <t>04 Ekonomski poslovi</t>
  </si>
  <si>
    <t>048 Istraživanje i razvoj, ekonomski poslovi</t>
  </si>
  <si>
    <t xml:space="preserve">Ukupni prihodi </t>
  </si>
  <si>
    <t xml:space="preserve">prihodi </t>
  </si>
  <si>
    <t xml:space="preserve">UKUPNI PRIHODI </t>
  </si>
  <si>
    <t xml:space="preserve">razlika </t>
  </si>
  <si>
    <t>Tekući projekt T100018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</si>
</sst>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9"/>
      <color indexed="8"/>
      <name val="Arial"/>
      <family val="2"/>
      <charset val="238"/>
    </font>
    <font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i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u/>
      <sz val="11"/>
      <name val="Arial"/>
      <family val="2"/>
      <charset val="238"/>
    </font>
    <font>
      <sz val="8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8">
    <xf numFmtId="0" fontId="0" fillId="0" borderId="0" xfId="0"/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3" fontId="3" fillId="2" borderId="3" xfId="0" applyNumberFormat="1" applyFont="1" applyFill="1" applyBorder="1" applyAlignment="1">
      <alignment horizontal="right"/>
    </xf>
    <xf numFmtId="0" fontId="8" fillId="2" borderId="3" xfId="0" applyNumberFormat="1" applyFont="1" applyFill="1" applyBorder="1" applyAlignment="1" applyProtection="1">
      <alignment horizontal="left" vertical="center" wrapText="1"/>
    </xf>
    <xf numFmtId="0" fontId="7" fillId="2" borderId="3" xfId="0" applyFont="1" applyFill="1" applyBorder="1" applyAlignment="1">
      <alignment horizontal="left" vertical="center"/>
    </xf>
    <xf numFmtId="0" fontId="2" fillId="0" borderId="0" xfId="0" quotePrefix="1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NumberFormat="1" applyFont="1" applyFill="1" applyBorder="1" applyAlignment="1" applyProtection="1">
      <alignment horizontal="left"/>
    </xf>
    <xf numFmtId="0" fontId="6" fillId="5" borderId="3" xfId="0" applyNumberFormat="1" applyFont="1" applyFill="1" applyBorder="1" applyAlignment="1" applyProtection="1">
      <alignment horizontal="center" vertical="center" wrapText="1"/>
    </xf>
    <xf numFmtId="0" fontId="8" fillId="4" borderId="3" xfId="0" applyNumberFormat="1" applyFont="1" applyFill="1" applyBorder="1" applyAlignment="1" applyProtection="1">
      <alignment horizontal="left" vertical="center" wrapText="1"/>
    </xf>
    <xf numFmtId="4" fontId="3" fillId="2" borderId="4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/>
    </xf>
    <xf numFmtId="4" fontId="6" fillId="2" borderId="4" xfId="0" applyNumberFormat="1" applyFont="1" applyFill="1" applyBorder="1" applyAlignment="1">
      <alignment horizontal="right"/>
    </xf>
    <xf numFmtId="4" fontId="6" fillId="8" borderId="4" xfId="0" applyNumberFormat="1" applyFont="1" applyFill="1" applyBorder="1" applyAlignment="1">
      <alignment horizontal="right"/>
    </xf>
    <xf numFmtId="4" fontId="6" fillId="4" borderId="4" xfId="0" applyNumberFormat="1" applyFont="1" applyFill="1" applyBorder="1" applyAlignment="1">
      <alignment horizontal="right"/>
    </xf>
    <xf numFmtId="4" fontId="11" fillId="7" borderId="4" xfId="0" applyNumberFormat="1" applyFont="1" applyFill="1" applyBorder="1" applyAlignment="1">
      <alignment horizontal="right"/>
    </xf>
    <xf numFmtId="4" fontId="6" fillId="6" borderId="4" xfId="0" applyNumberFormat="1" applyFont="1" applyFill="1" applyBorder="1" applyAlignment="1">
      <alignment horizontal="right"/>
    </xf>
    <xf numFmtId="4" fontId="6" fillId="5" borderId="4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0" fillId="0" borderId="0" xfId="0" applyFont="1" applyAlignment="1">
      <alignment wrapText="1"/>
    </xf>
    <xf numFmtId="4" fontId="0" fillId="0" borderId="0" xfId="0" applyNumberFormat="1"/>
    <xf numFmtId="4" fontId="2" fillId="0" borderId="0" xfId="0" applyNumberFormat="1" applyFont="1" applyFill="1" applyBorder="1" applyAlignment="1" applyProtection="1">
      <alignment horizontal="center" vertical="center" wrapText="1"/>
    </xf>
    <xf numFmtId="16" fontId="7" fillId="2" borderId="3" xfId="0" applyNumberFormat="1" applyFont="1" applyFill="1" applyBorder="1" applyAlignment="1" applyProtection="1">
      <alignment horizontal="left" vertical="center" wrapText="1"/>
    </xf>
    <xf numFmtId="4" fontId="6" fillId="2" borderId="3" xfId="0" applyNumberFormat="1" applyFont="1" applyFill="1" applyBorder="1" applyAlignment="1" applyProtection="1">
      <alignment horizontal="center" vertical="center" wrapText="1"/>
    </xf>
    <xf numFmtId="4" fontId="6" fillId="0" borderId="3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right"/>
    </xf>
    <xf numFmtId="4" fontId="4" fillId="0" borderId="0" xfId="0" applyNumberFormat="1" applyFont="1" applyFill="1" applyBorder="1" applyAlignment="1" applyProtection="1">
      <alignment horizontal="center" vertical="center" wrapText="1"/>
    </xf>
    <xf numFmtId="4" fontId="3" fillId="0" borderId="0" xfId="0" applyNumberFormat="1" applyFont="1" applyFill="1" applyBorder="1" applyAlignment="1" applyProtection="1"/>
    <xf numFmtId="4" fontId="6" fillId="3" borderId="1" xfId="0" quotePrefix="1" applyNumberFormat="1" applyFont="1" applyFill="1" applyBorder="1" applyAlignment="1">
      <alignment horizontal="right"/>
    </xf>
    <xf numFmtId="0" fontId="0" fillId="2" borderId="0" xfId="0" applyFill="1"/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0" fillId="0" borderId="0" xfId="0" applyFont="1" applyAlignment="1">
      <alignment vertical="center" wrapText="1"/>
    </xf>
    <xf numFmtId="49" fontId="7" fillId="2" borderId="3" xfId="0" quotePrefix="1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0" fillId="0" borderId="0" xfId="0" applyFont="1" applyAlignment="1">
      <alignment wrapText="1"/>
    </xf>
    <xf numFmtId="4" fontId="12" fillId="10" borderId="4" xfId="0" applyNumberFormat="1" applyFont="1" applyFill="1" applyBorder="1" applyAlignment="1">
      <alignment horizontal="right"/>
    </xf>
    <xf numFmtId="0" fontId="10" fillId="0" borderId="0" xfId="0" applyFont="1" applyAlignment="1">
      <alignment wrapText="1"/>
    </xf>
    <xf numFmtId="0" fontId="1" fillId="0" borderId="0" xfId="0" applyFont="1"/>
    <xf numFmtId="4" fontId="6" fillId="3" borderId="3" xfId="0" quotePrefix="1" applyNumberFormat="1" applyFont="1" applyFill="1" applyBorder="1" applyAlignment="1">
      <alignment horizontal="right"/>
    </xf>
    <xf numFmtId="0" fontId="6" fillId="0" borderId="3" xfId="0" quotePrefix="1" applyNumberFormat="1" applyFont="1" applyFill="1" applyBorder="1" applyAlignment="1" applyProtection="1">
      <alignment horizontal="center" vertical="center"/>
    </xf>
    <xf numFmtId="4" fontId="13" fillId="0" borderId="0" xfId="0" applyNumberFormat="1" applyFont="1" applyFill="1" applyBorder="1" applyAlignment="1" applyProtection="1">
      <alignment horizontal="center" vertical="center" wrapText="1"/>
    </xf>
    <xf numFmtId="0" fontId="14" fillId="2" borderId="3" xfId="0" quotePrefix="1" applyNumberFormat="1" applyFont="1" applyFill="1" applyBorder="1" applyAlignment="1">
      <alignment horizontal="left" vertical="center"/>
    </xf>
    <xf numFmtId="0" fontId="16" fillId="0" borderId="0" xfId="0" applyNumberFormat="1" applyFont="1" applyFill="1" applyBorder="1" applyAlignment="1" applyProtection="1">
      <alignment horizontal="center" vertical="center" wrapText="1"/>
    </xf>
    <xf numFmtId="0" fontId="17" fillId="2" borderId="3" xfId="0" quotePrefix="1" applyNumberFormat="1" applyFont="1" applyFill="1" applyBorder="1" applyAlignment="1">
      <alignment horizontal="left" vertical="center"/>
    </xf>
    <xf numFmtId="0" fontId="14" fillId="2" borderId="3" xfId="0" quotePrefix="1" applyNumberFormat="1" applyFont="1" applyFill="1" applyBorder="1" applyAlignment="1">
      <alignment horizontal="left" vertical="center" wrapText="1"/>
    </xf>
    <xf numFmtId="0" fontId="17" fillId="2" borderId="3" xfId="0" quotePrefix="1" applyNumberFormat="1" applyFont="1" applyFill="1" applyBorder="1" applyAlignment="1">
      <alignment horizontal="left" vertical="center" wrapText="1"/>
    </xf>
    <xf numFmtId="0" fontId="18" fillId="5" borderId="3" xfId="0" applyNumberFormat="1" applyFont="1" applyFill="1" applyBorder="1" applyAlignment="1" applyProtection="1">
      <alignment horizontal="center" vertical="center" wrapText="1"/>
    </xf>
    <xf numFmtId="0" fontId="18" fillId="5" borderId="4" xfId="0" applyNumberFormat="1" applyFont="1" applyFill="1" applyBorder="1" applyAlignment="1" applyProtection="1">
      <alignment horizontal="center" vertical="center" wrapText="1"/>
    </xf>
    <xf numFmtId="4" fontId="18" fillId="5" borderId="4" xfId="0" applyNumberFormat="1" applyFont="1" applyFill="1" applyBorder="1" applyAlignment="1" applyProtection="1">
      <alignment horizontal="center" vertical="center" wrapText="1"/>
    </xf>
    <xf numFmtId="0" fontId="14" fillId="6" borderId="3" xfId="0" applyNumberFormat="1" applyFont="1" applyFill="1" applyBorder="1" applyAlignment="1" applyProtection="1">
      <alignment horizontal="left" vertical="center" wrapText="1"/>
    </xf>
    <xf numFmtId="0" fontId="18" fillId="11" borderId="3" xfId="0" applyNumberFormat="1" applyFont="1" applyFill="1" applyBorder="1" applyAlignment="1" applyProtection="1">
      <alignment horizontal="center" vertical="center" wrapText="1"/>
    </xf>
    <xf numFmtId="0" fontId="18" fillId="11" borderId="4" xfId="0" applyNumberFormat="1" applyFont="1" applyFill="1" applyBorder="1" applyAlignment="1" applyProtection="1">
      <alignment horizontal="center" vertical="center" wrapText="1"/>
    </xf>
    <xf numFmtId="4" fontId="18" fillId="11" borderId="4" xfId="0" applyNumberFormat="1" applyFont="1" applyFill="1" applyBorder="1" applyAlignment="1" applyProtection="1">
      <alignment horizontal="center" vertical="center" wrapText="1"/>
    </xf>
    <xf numFmtId="4" fontId="18" fillId="6" borderId="4" xfId="0" applyNumberFormat="1" applyFont="1" applyFill="1" applyBorder="1" applyAlignment="1">
      <alignment horizontal="right"/>
    </xf>
    <xf numFmtId="4" fontId="18" fillId="2" borderId="4" xfId="0" applyNumberFormat="1" applyFont="1" applyFill="1" applyBorder="1" applyAlignment="1">
      <alignment horizontal="right"/>
    </xf>
    <xf numFmtId="4" fontId="18" fillId="2" borderId="3" xfId="0" applyNumberFormat="1" applyFont="1" applyFill="1" applyBorder="1" applyAlignment="1">
      <alignment horizontal="right"/>
    </xf>
    <xf numFmtId="4" fontId="19" fillId="2" borderId="4" xfId="0" applyNumberFormat="1" applyFont="1" applyFill="1" applyBorder="1" applyAlignment="1">
      <alignment horizontal="right"/>
    </xf>
    <xf numFmtId="4" fontId="19" fillId="2" borderId="3" xfId="0" applyNumberFormat="1" applyFont="1" applyFill="1" applyBorder="1" applyAlignment="1">
      <alignment horizontal="right"/>
    </xf>
    <xf numFmtId="0" fontId="14" fillId="2" borderId="3" xfId="0" applyNumberFormat="1" applyFont="1" applyFill="1" applyBorder="1" applyAlignment="1" applyProtection="1">
      <alignment horizontal="left" vertical="center" wrapText="1"/>
    </xf>
    <xf numFmtId="0" fontId="17" fillId="2" borderId="3" xfId="0" applyNumberFormat="1" applyFont="1" applyFill="1" applyBorder="1" applyAlignment="1" applyProtection="1">
      <alignment horizontal="left" vertical="center" wrapText="1"/>
    </xf>
    <xf numFmtId="4" fontId="18" fillId="5" borderId="3" xfId="0" applyNumberFormat="1" applyFont="1" applyFill="1" applyBorder="1" applyAlignment="1" applyProtection="1">
      <alignment horizontal="center" vertical="center" wrapText="1"/>
    </xf>
    <xf numFmtId="0" fontId="14" fillId="6" borderId="3" xfId="0" applyNumberFormat="1" applyFont="1" applyFill="1" applyBorder="1" applyAlignment="1">
      <alignment horizontal="left" vertical="center"/>
    </xf>
    <xf numFmtId="0" fontId="14" fillId="6" borderId="3" xfId="0" applyNumberFormat="1" applyFont="1" applyFill="1" applyBorder="1" applyAlignment="1" applyProtection="1">
      <alignment horizontal="left" vertical="center"/>
    </xf>
    <xf numFmtId="0" fontId="14" fillId="6" borderId="3" xfId="0" applyNumberFormat="1" applyFont="1" applyFill="1" applyBorder="1" applyAlignment="1" applyProtection="1">
      <alignment vertical="center" wrapText="1"/>
    </xf>
    <xf numFmtId="4" fontId="18" fillId="5" borderId="3" xfId="0" applyNumberFormat="1" applyFont="1" applyFill="1" applyBorder="1" applyAlignment="1" applyProtection="1">
      <alignment horizontal="left" vertical="center" wrapText="1"/>
    </xf>
    <xf numFmtId="4" fontId="14" fillId="6" borderId="3" xfId="0" applyNumberFormat="1" applyFont="1" applyFill="1" applyBorder="1" applyAlignment="1" applyProtection="1">
      <alignment horizontal="left" vertical="center" wrapText="1"/>
    </xf>
    <xf numFmtId="4" fontId="18" fillId="6" borderId="3" xfId="0" applyNumberFormat="1" applyFont="1" applyFill="1" applyBorder="1" applyAlignment="1">
      <alignment horizontal="center"/>
    </xf>
    <xf numFmtId="4" fontId="14" fillId="4" borderId="3" xfId="0" applyNumberFormat="1" applyFont="1" applyFill="1" applyBorder="1" applyAlignment="1" applyProtection="1">
      <alignment horizontal="left" vertical="center" wrapText="1"/>
    </xf>
    <xf numFmtId="4" fontId="14" fillId="4" borderId="3" xfId="0" applyNumberFormat="1" applyFont="1" applyFill="1" applyBorder="1" applyAlignment="1">
      <alignment horizontal="center"/>
    </xf>
    <xf numFmtId="0" fontId="17" fillId="2" borderId="3" xfId="0" applyNumberFormat="1" applyFont="1" applyFill="1" applyBorder="1" applyAlignment="1" applyProtection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wrapText="1"/>
    </xf>
    <xf numFmtId="4" fontId="19" fillId="6" borderId="4" xfId="0" applyNumberFormat="1" applyFont="1" applyFill="1" applyBorder="1" applyAlignment="1">
      <alignment horizontal="right"/>
    </xf>
    <xf numFmtId="4" fontId="18" fillId="0" borderId="0" xfId="0" applyNumberFormat="1" applyFont="1" applyFill="1" applyBorder="1" applyAlignment="1" applyProtection="1">
      <alignment horizontal="center" vertical="center" wrapText="1"/>
    </xf>
    <xf numFmtId="49" fontId="3" fillId="2" borderId="3" xfId="0" applyNumberFormat="1" applyFont="1" applyFill="1" applyBorder="1" applyAlignment="1">
      <alignment horizontal="center"/>
    </xf>
    <xf numFmtId="0" fontId="21" fillId="0" borderId="0" xfId="0" applyFont="1"/>
    <xf numFmtId="0" fontId="22" fillId="0" borderId="0" xfId="0" applyFont="1"/>
    <xf numFmtId="4" fontId="21" fillId="0" borderId="0" xfId="0" applyNumberFormat="1" applyFont="1"/>
    <xf numFmtId="4" fontId="21" fillId="0" borderId="0" xfId="0" applyNumberFormat="1" applyFont="1" applyAlignment="1">
      <alignment vertical="center" wrapText="1"/>
    </xf>
    <xf numFmtId="0" fontId="24" fillId="6" borderId="3" xfId="0" applyNumberFormat="1" applyFont="1" applyFill="1" applyBorder="1" applyAlignment="1" applyProtection="1">
      <alignment horizontal="center" vertical="center" wrapText="1"/>
    </xf>
    <xf numFmtId="0" fontId="20" fillId="6" borderId="3" xfId="0" applyNumberFormat="1" applyFont="1" applyFill="1" applyBorder="1" applyAlignment="1" applyProtection="1">
      <alignment horizontal="center" vertical="center" wrapText="1"/>
    </xf>
    <xf numFmtId="49" fontId="3" fillId="2" borderId="3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0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/>
    <xf numFmtId="4" fontId="19" fillId="11" borderId="4" xfId="0" applyNumberFormat="1" applyFont="1" applyFill="1" applyBorder="1" applyAlignment="1" applyProtection="1">
      <alignment horizontal="center" vertical="center" wrapText="1"/>
    </xf>
    <xf numFmtId="16" fontId="8" fillId="2" borderId="3" xfId="0" applyNumberFormat="1" applyFont="1" applyFill="1" applyBorder="1" applyAlignment="1" applyProtection="1">
      <alignment horizontal="left" vertical="center" wrapText="1"/>
    </xf>
    <xf numFmtId="49" fontId="8" fillId="2" borderId="3" xfId="0" quotePrefix="1" applyNumberFormat="1" applyFont="1" applyFill="1" applyBorder="1" applyAlignment="1">
      <alignment horizontal="left" vertical="center" wrapText="1"/>
    </xf>
    <xf numFmtId="4" fontId="14" fillId="2" borderId="4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 vertical="center" wrapText="1"/>
    </xf>
    <xf numFmtId="4" fontId="17" fillId="2" borderId="4" xfId="0" applyNumberFormat="1" applyFont="1" applyFill="1" applyBorder="1" applyAlignment="1">
      <alignment horizontal="right"/>
    </xf>
    <xf numFmtId="4" fontId="6" fillId="12" borderId="3" xfId="0" applyNumberFormat="1" applyFont="1" applyFill="1" applyBorder="1" applyAlignment="1">
      <alignment horizontal="right"/>
    </xf>
    <xf numFmtId="0" fontId="8" fillId="12" borderId="1" xfId="0" applyFont="1" applyFill="1" applyBorder="1" applyAlignment="1">
      <alignment horizontal="left" vertical="center"/>
    </xf>
    <xf numFmtId="0" fontId="7" fillId="12" borderId="2" xfId="0" applyNumberFormat="1" applyFont="1" applyFill="1" applyBorder="1" applyAlignment="1" applyProtection="1">
      <alignment vertical="center"/>
    </xf>
    <xf numFmtId="4" fontId="6" fillId="12" borderId="3" xfId="0" applyNumberFormat="1" applyFont="1" applyFill="1" applyBorder="1" applyAlignment="1" applyProtection="1">
      <alignment horizontal="right" wrapText="1"/>
    </xf>
    <xf numFmtId="0" fontId="27" fillId="6" borderId="3" xfId="0" applyNumberFormat="1" applyFont="1" applyFill="1" applyBorder="1" applyAlignment="1" applyProtection="1">
      <alignment horizontal="center" vertical="center" wrapText="1"/>
    </xf>
    <xf numFmtId="49" fontId="28" fillId="6" borderId="4" xfId="0" applyNumberFormat="1" applyFont="1" applyFill="1" applyBorder="1" applyAlignment="1" applyProtection="1">
      <alignment horizontal="center" vertical="center" wrapText="1"/>
    </xf>
    <xf numFmtId="0" fontId="28" fillId="6" borderId="4" xfId="0" applyNumberFormat="1" applyFont="1" applyFill="1" applyBorder="1" applyAlignment="1" applyProtection="1">
      <alignment horizontal="center" vertical="center" wrapText="1"/>
    </xf>
    <xf numFmtId="0" fontId="6" fillId="6" borderId="3" xfId="0" applyNumberFormat="1" applyFont="1" applyFill="1" applyBorder="1" applyAlignment="1" applyProtection="1">
      <alignment horizontal="center" vertical="center" wrapText="1"/>
    </xf>
    <xf numFmtId="4" fontId="18" fillId="0" borderId="0" xfId="0" applyNumberFormat="1" applyFont="1" applyFill="1" applyBorder="1" applyAlignment="1" applyProtection="1">
      <alignment horizontal="center" vertical="center" wrapText="1"/>
    </xf>
    <xf numFmtId="4" fontId="21" fillId="0" borderId="0" xfId="0" applyNumberFormat="1" applyFont="1" applyAlignment="1">
      <alignment vertical="center" wrapText="1"/>
    </xf>
    <xf numFmtId="0" fontId="18" fillId="2" borderId="3" xfId="0" applyNumberFormat="1" applyFont="1" applyFill="1" applyBorder="1" applyAlignment="1" applyProtection="1">
      <alignment horizontal="center" vertical="center" wrapText="1"/>
    </xf>
    <xf numFmtId="4" fontId="18" fillId="2" borderId="3" xfId="0" applyNumberFormat="1" applyFont="1" applyFill="1" applyBorder="1" applyAlignment="1" applyProtection="1">
      <alignment horizontal="center" vertical="center" wrapText="1"/>
    </xf>
    <xf numFmtId="4" fontId="3" fillId="2" borderId="3" xfId="0" applyNumberFormat="1" applyFont="1" applyFill="1" applyBorder="1" applyAlignment="1" applyProtection="1">
      <alignment horizontal="center" vertical="center" wrapText="1"/>
    </xf>
    <xf numFmtId="49" fontId="7" fillId="11" borderId="3" xfId="0" quotePrefix="1" applyNumberFormat="1" applyFont="1" applyFill="1" applyBorder="1" applyAlignment="1">
      <alignment horizontal="left" vertical="center" wrapText="1"/>
    </xf>
    <xf numFmtId="4" fontId="3" fillId="11" borderId="4" xfId="0" applyNumberFormat="1" applyFont="1" applyFill="1" applyBorder="1" applyAlignment="1">
      <alignment horizontal="right"/>
    </xf>
    <xf numFmtId="49" fontId="8" fillId="12" borderId="3" xfId="0" quotePrefix="1" applyNumberFormat="1" applyFont="1" applyFill="1" applyBorder="1" applyAlignment="1">
      <alignment horizontal="left" vertical="center" wrapText="1"/>
    </xf>
    <xf numFmtId="4" fontId="6" fillId="12" borderId="4" xfId="0" applyNumberFormat="1" applyFont="1" applyFill="1" applyBorder="1" applyAlignment="1">
      <alignment horizontal="right"/>
    </xf>
    <xf numFmtId="0" fontId="8" fillId="12" borderId="3" xfId="0" applyFont="1" applyFill="1" applyBorder="1" applyAlignment="1">
      <alignment horizontal="left" vertical="center"/>
    </xf>
    <xf numFmtId="0" fontId="7" fillId="11" borderId="3" xfId="0" applyFont="1" applyFill="1" applyBorder="1" applyAlignment="1">
      <alignment horizontal="left" vertical="center"/>
    </xf>
    <xf numFmtId="16" fontId="8" fillId="12" borderId="3" xfId="0" applyNumberFormat="1" applyFont="1" applyFill="1" applyBorder="1" applyAlignment="1" applyProtection="1">
      <alignment horizontal="left" vertical="center" wrapText="1"/>
    </xf>
    <xf numFmtId="16" fontId="7" fillId="11" borderId="3" xfId="0" applyNumberFormat="1" applyFont="1" applyFill="1" applyBorder="1" applyAlignment="1" applyProtection="1">
      <alignment horizontal="left" vertical="center" wrapText="1"/>
    </xf>
    <xf numFmtId="4" fontId="6" fillId="5" borderId="3" xfId="0" applyNumberFormat="1" applyFont="1" applyFill="1" applyBorder="1" applyAlignment="1" applyProtection="1">
      <alignment horizontal="center" vertical="center" wrapText="1"/>
    </xf>
    <xf numFmtId="0" fontId="29" fillId="0" borderId="0" xfId="0" applyFont="1"/>
    <xf numFmtId="4" fontId="19" fillId="11" borderId="3" xfId="0" applyNumberFormat="1" applyFont="1" applyFill="1" applyBorder="1" applyAlignment="1" applyProtection="1">
      <alignment horizontal="center" vertical="center" wrapText="1"/>
    </xf>
    <xf numFmtId="4" fontId="19" fillId="11" borderId="3" xfId="0" applyNumberFormat="1" applyFont="1" applyFill="1" applyBorder="1" applyAlignment="1">
      <alignment horizontal="right"/>
    </xf>
    <xf numFmtId="0" fontId="20" fillId="11" borderId="3" xfId="0" applyNumberFormat="1" applyFont="1" applyFill="1" applyBorder="1" applyAlignment="1" applyProtection="1">
      <alignment horizontal="center" vertical="center" wrapText="1"/>
    </xf>
    <xf numFmtId="0" fontId="20" fillId="6" borderId="1" xfId="0" applyNumberFormat="1" applyFont="1" applyFill="1" applyBorder="1" applyAlignment="1" applyProtection="1">
      <alignment horizontal="center" vertical="center" wrapText="1"/>
    </xf>
    <xf numFmtId="4" fontId="19" fillId="11" borderId="2" xfId="0" applyNumberFormat="1" applyFont="1" applyFill="1" applyBorder="1" applyAlignment="1" applyProtection="1">
      <alignment horizontal="center" vertical="center" wrapText="1"/>
    </xf>
    <xf numFmtId="4" fontId="19" fillId="6" borderId="2" xfId="0" applyNumberFormat="1" applyFont="1" applyFill="1" applyBorder="1" applyAlignment="1">
      <alignment horizontal="right"/>
    </xf>
    <xf numFmtId="4" fontId="19" fillId="2" borderId="2" xfId="0" applyNumberFormat="1" applyFont="1" applyFill="1" applyBorder="1" applyAlignment="1">
      <alignment horizontal="right"/>
    </xf>
    <xf numFmtId="4" fontId="19" fillId="2" borderId="1" xfId="0" applyNumberFormat="1" applyFont="1" applyFill="1" applyBorder="1" applyAlignment="1">
      <alignment horizontal="right"/>
    </xf>
    <xf numFmtId="4" fontId="17" fillId="2" borderId="2" xfId="0" applyNumberFormat="1" applyFont="1" applyFill="1" applyBorder="1" applyAlignment="1">
      <alignment horizontal="right"/>
    </xf>
    <xf numFmtId="4" fontId="18" fillId="2" borderId="1" xfId="0" applyNumberFormat="1" applyFont="1" applyFill="1" applyBorder="1" applyAlignment="1">
      <alignment horizontal="right"/>
    </xf>
    <xf numFmtId="4" fontId="21" fillId="11" borderId="3" xfId="0" applyNumberFormat="1" applyFont="1" applyFill="1" applyBorder="1"/>
    <xf numFmtId="4" fontId="19" fillId="11" borderId="3" xfId="0" applyNumberFormat="1" applyFont="1" applyFill="1" applyBorder="1" applyAlignment="1" applyProtection="1">
      <alignment horizontal="right" vertical="center" wrapText="1"/>
    </xf>
    <xf numFmtId="4" fontId="17" fillId="11" borderId="3" xfId="0" applyNumberFormat="1" applyFont="1" applyFill="1" applyBorder="1" applyAlignment="1">
      <alignment horizontal="right"/>
    </xf>
    <xf numFmtId="0" fontId="22" fillId="0" borderId="3" xfId="0" applyFont="1" applyBorder="1" applyAlignment="1">
      <alignment horizontal="center"/>
    </xf>
    <xf numFmtId="0" fontId="22" fillId="0" borderId="3" xfId="0" applyFont="1" applyBorder="1"/>
    <xf numFmtId="4" fontId="3" fillId="11" borderId="3" xfId="0" applyNumberFormat="1" applyFont="1" applyFill="1" applyBorder="1" applyAlignment="1" applyProtection="1">
      <alignment horizontal="center" vertical="center" wrapText="1"/>
    </xf>
    <xf numFmtId="4" fontId="6" fillId="6" borderId="3" xfId="0" applyNumberFormat="1" applyFont="1" applyFill="1" applyBorder="1" applyAlignment="1">
      <alignment horizontal="center"/>
    </xf>
    <xf numFmtId="4" fontId="8" fillId="4" borderId="3" xfId="0" applyNumberFormat="1" applyFont="1" applyFill="1" applyBorder="1" applyAlignment="1">
      <alignment horizontal="center"/>
    </xf>
    <xf numFmtId="4" fontId="6" fillId="4" borderId="3" xfId="0" applyNumberFormat="1" applyFont="1" applyFill="1" applyBorder="1" applyAlignment="1">
      <alignment horizontal="right"/>
    </xf>
    <xf numFmtId="4" fontId="6" fillId="11" borderId="1" xfId="0" quotePrefix="1" applyNumberFormat="1" applyFont="1" applyFill="1" applyBorder="1" applyAlignment="1">
      <alignment horizontal="right"/>
    </xf>
    <xf numFmtId="4" fontId="6" fillId="11" borderId="3" xfId="0" quotePrefix="1" applyNumberFormat="1" applyFont="1" applyFill="1" applyBorder="1" applyAlignment="1">
      <alignment horizontal="right"/>
    </xf>
    <xf numFmtId="0" fontId="22" fillId="2" borderId="2" xfId="0" applyFont="1" applyFill="1" applyBorder="1" applyAlignment="1">
      <alignment horizontal="left" vertical="center" wrapText="1"/>
    </xf>
    <xf numFmtId="0" fontId="22" fillId="2" borderId="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14" fillId="4" borderId="3" xfId="0" applyNumberFormat="1" applyFont="1" applyFill="1" applyBorder="1" applyAlignment="1" applyProtection="1">
      <alignment horizontal="left" vertical="center" wrapText="1"/>
    </xf>
    <xf numFmtId="4" fontId="18" fillId="4" borderId="4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 vertical="center" wrapText="1"/>
    </xf>
    <xf numFmtId="0" fontId="14" fillId="2" borderId="3" xfId="0" applyNumberFormat="1" applyFont="1" applyFill="1" applyBorder="1" applyAlignment="1" applyProtection="1">
      <alignment vertical="center" wrapText="1"/>
    </xf>
    <xf numFmtId="0" fontId="30" fillId="0" borderId="3" xfId="0" applyFont="1" applyBorder="1" applyAlignment="1">
      <alignment horizontal="left"/>
    </xf>
    <xf numFmtId="4" fontId="0" fillId="0" borderId="3" xfId="0" applyNumberFormat="1" applyBorder="1"/>
    <xf numFmtId="4" fontId="0" fillId="0" borderId="3" xfId="0" applyNumberFormat="1" applyBorder="1" applyAlignment="1">
      <alignment horizontal="center"/>
    </xf>
    <xf numFmtId="4" fontId="1" fillId="0" borderId="3" xfId="0" applyNumberFormat="1" applyFont="1" applyBorder="1" applyAlignment="1">
      <alignment horizontal="center"/>
    </xf>
    <xf numFmtId="0" fontId="22" fillId="0" borderId="3" xfId="0" applyFont="1" applyFill="1" applyBorder="1"/>
    <xf numFmtId="0" fontId="6" fillId="9" borderId="4" xfId="0" applyFont="1" applyFill="1" applyBorder="1" applyAlignment="1">
      <alignment horizontal="center" vertical="center" wrapText="1"/>
    </xf>
    <xf numFmtId="4" fontId="6" fillId="9" borderId="3" xfId="0" applyNumberFormat="1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2" fillId="10" borderId="4" xfId="0" applyFont="1" applyFill="1" applyBorder="1" applyAlignment="1">
      <alignment horizontal="left" vertical="center" wrapText="1"/>
    </xf>
    <xf numFmtId="0" fontId="12" fillId="13" borderId="4" xfId="0" applyFont="1" applyFill="1" applyBorder="1" applyAlignment="1">
      <alignment horizontal="left" vertical="center" wrapText="1"/>
    </xf>
    <xf numFmtId="4" fontId="12" fillId="13" borderId="4" xfId="0" applyNumberFormat="1" applyFont="1" applyFill="1" applyBorder="1" applyAlignment="1">
      <alignment horizontal="right"/>
    </xf>
    <xf numFmtId="0" fontId="6" fillId="8" borderId="4" xfId="0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11" fillId="7" borderId="4" xfId="0" applyFont="1" applyFill="1" applyBorder="1" applyAlignment="1">
      <alignment horizontal="left" vertical="center" wrapText="1"/>
    </xf>
    <xf numFmtId="0" fontId="6" fillId="6" borderId="4" xfId="0" applyFont="1" applyFill="1" applyBorder="1" applyAlignment="1">
      <alignment horizontal="left" vertical="center" wrapText="1"/>
    </xf>
    <xf numFmtId="4" fontId="6" fillId="2" borderId="3" xfId="0" applyNumberFormat="1" applyFont="1" applyFill="1" applyBorder="1" applyAlignment="1">
      <alignment horizontal="right"/>
    </xf>
    <xf numFmtId="0" fontId="7" fillId="2" borderId="4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3" fillId="7" borderId="4" xfId="0" applyFont="1" applyFill="1" applyBorder="1" applyAlignment="1">
      <alignment horizontal="left" vertical="center" wrapText="1"/>
    </xf>
    <xf numFmtId="4" fontId="6" fillId="7" borderId="4" xfId="0" applyNumberFormat="1" applyFont="1" applyFill="1" applyBorder="1" applyAlignment="1">
      <alignment horizontal="right"/>
    </xf>
    <xf numFmtId="0" fontId="6" fillId="9" borderId="4" xfId="0" applyFont="1" applyFill="1" applyBorder="1" applyAlignment="1">
      <alignment horizontal="left" vertical="center" wrapText="1"/>
    </xf>
    <xf numFmtId="4" fontId="6" fillId="9" borderId="4" xfId="0" applyNumberFormat="1" applyFont="1" applyFill="1" applyBorder="1" applyAlignment="1">
      <alignment horizontal="right"/>
    </xf>
    <xf numFmtId="4" fontId="6" fillId="9" borderId="4" xfId="0" applyNumberFormat="1" applyFont="1" applyFill="1" applyBorder="1" applyAlignment="1">
      <alignment horizontal="right" vertical="center"/>
    </xf>
    <xf numFmtId="4" fontId="12" fillId="8" borderId="4" xfId="0" applyNumberFormat="1" applyFont="1" applyFill="1" applyBorder="1" applyAlignment="1">
      <alignment horizontal="right"/>
    </xf>
    <xf numFmtId="49" fontId="8" fillId="4" borderId="3" xfId="0" quotePrefix="1" applyNumberFormat="1" applyFont="1" applyFill="1" applyBorder="1" applyAlignment="1">
      <alignment horizontal="left" vertical="center" wrapText="1"/>
    </xf>
    <xf numFmtId="0" fontId="6" fillId="9" borderId="1" xfId="0" applyFont="1" applyFill="1" applyBorder="1" applyAlignment="1">
      <alignment horizontal="left" vertical="center"/>
    </xf>
    <xf numFmtId="0" fontId="6" fillId="9" borderId="3" xfId="0" applyFont="1" applyFill="1" applyBorder="1" applyAlignment="1">
      <alignment horizontal="left" vertical="center"/>
    </xf>
    <xf numFmtId="4" fontId="6" fillId="9" borderId="3" xfId="0" applyNumberFormat="1" applyFont="1" applyFill="1" applyBorder="1" applyAlignment="1">
      <alignment horizontal="right" vertical="center"/>
    </xf>
    <xf numFmtId="4" fontId="8" fillId="2" borderId="4" xfId="0" applyNumberFormat="1" applyFont="1" applyFill="1" applyBorder="1" applyAlignment="1">
      <alignment horizontal="right"/>
    </xf>
    <xf numFmtId="0" fontId="8" fillId="8" borderId="2" xfId="0" applyFont="1" applyFill="1" applyBorder="1" applyAlignment="1">
      <alignment horizontal="left" vertical="center" wrapText="1"/>
    </xf>
    <xf numFmtId="4" fontId="8" fillId="8" borderId="4" xfId="0" applyNumberFormat="1" applyFont="1" applyFill="1" applyBorder="1" applyAlignment="1">
      <alignment horizontal="right"/>
    </xf>
    <xf numFmtId="0" fontId="8" fillId="11" borderId="3" xfId="0" applyNumberFormat="1" applyFont="1" applyFill="1" applyBorder="1" applyAlignment="1" applyProtection="1">
      <alignment horizontal="left" vertical="center" wrapText="1"/>
    </xf>
    <xf numFmtId="4" fontId="6" fillId="11" borderId="4" xfId="0" applyNumberFormat="1" applyFont="1" applyFill="1" applyBorder="1" applyAlignment="1">
      <alignment horizontal="right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8" fillId="0" borderId="1" xfId="0" quotePrefix="1" applyNumberFormat="1" applyFont="1" applyFill="1" applyBorder="1" applyAlignment="1" applyProtection="1">
      <alignment horizontal="left" vertical="center" wrapText="1"/>
    </xf>
    <xf numFmtId="0" fontId="7" fillId="0" borderId="2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0" fillId="0" borderId="0" xfId="0" applyFont="1" applyAlignment="1">
      <alignment wrapText="1"/>
    </xf>
    <xf numFmtId="0" fontId="8" fillId="12" borderId="1" xfId="0" applyNumberFormat="1" applyFont="1" applyFill="1" applyBorder="1" applyAlignment="1" applyProtection="1">
      <alignment horizontal="left" vertical="center" wrapText="1"/>
    </xf>
    <xf numFmtId="0" fontId="7" fillId="12" borderId="2" xfId="0" applyNumberFormat="1" applyFont="1" applyFill="1" applyBorder="1" applyAlignment="1" applyProtection="1">
      <alignment vertical="center" wrapText="1"/>
    </xf>
    <xf numFmtId="0" fontId="7" fillId="12" borderId="2" xfId="0" applyNumberFormat="1" applyFont="1" applyFill="1" applyBorder="1" applyAlignment="1" applyProtection="1">
      <alignment vertical="center"/>
    </xf>
    <xf numFmtId="0" fontId="8" fillId="0" borderId="1" xfId="0" applyNumberFormat="1" applyFont="1" applyFill="1" applyBorder="1" applyAlignment="1" applyProtection="1">
      <alignment horizontal="left" vertical="center" wrapText="1"/>
    </xf>
    <xf numFmtId="0" fontId="7" fillId="0" borderId="2" xfId="0" applyNumberFormat="1" applyFont="1" applyFill="1" applyBorder="1" applyAlignment="1" applyProtection="1">
      <alignment vertical="center"/>
    </xf>
    <xf numFmtId="0" fontId="8" fillId="0" borderId="1" xfId="0" quotePrefix="1" applyFont="1" applyFill="1" applyBorder="1" applyAlignment="1">
      <alignment horizontal="left" vertical="center"/>
    </xf>
    <xf numFmtId="0" fontId="8" fillId="0" borderId="1" xfId="0" quotePrefix="1" applyFont="1" applyBorder="1" applyAlignment="1">
      <alignment horizontal="left" vertical="center"/>
    </xf>
    <xf numFmtId="0" fontId="8" fillId="12" borderId="1" xfId="0" quotePrefix="1" applyNumberFormat="1" applyFont="1" applyFill="1" applyBorder="1" applyAlignment="1" applyProtection="1">
      <alignment horizontal="left" vertical="center" wrapText="1"/>
    </xf>
    <xf numFmtId="0" fontId="8" fillId="11" borderId="1" xfId="0" applyFont="1" applyFill="1" applyBorder="1" applyAlignment="1">
      <alignment horizontal="left" vertical="center" wrapText="1"/>
    </xf>
    <xf numFmtId="0" fontId="8" fillId="11" borderId="2" xfId="0" applyFont="1" applyFill="1" applyBorder="1" applyAlignment="1">
      <alignment horizontal="left" vertical="center" wrapText="1"/>
    </xf>
    <xf numFmtId="0" fontId="8" fillId="11" borderId="4" xfId="0" applyFont="1" applyFill="1" applyBorder="1" applyAlignment="1">
      <alignment horizontal="left" vertical="center" wrapText="1"/>
    </xf>
    <xf numFmtId="0" fontId="8" fillId="0" borderId="2" xfId="0" applyNumberFormat="1" applyFont="1" applyFill="1" applyBorder="1" applyAlignment="1" applyProtection="1">
      <alignment horizontal="left" vertical="center" wrapText="1"/>
    </xf>
    <xf numFmtId="0" fontId="8" fillId="4" borderId="1" xfId="0" quotePrefix="1" applyNumberFormat="1" applyFont="1" applyFill="1" applyBorder="1" applyAlignment="1" applyProtection="1">
      <alignment horizontal="left" vertical="center" wrapText="1"/>
    </xf>
    <xf numFmtId="0" fontId="7" fillId="4" borderId="2" xfId="0" applyNumberFormat="1" applyFont="1" applyFill="1" applyBorder="1" applyAlignment="1" applyProtection="1">
      <alignment vertical="center" wrapText="1"/>
    </xf>
    <xf numFmtId="0" fontId="6" fillId="11" borderId="1" xfId="0" applyNumberFormat="1" applyFont="1" applyFill="1" applyBorder="1" applyAlignment="1" applyProtection="1">
      <alignment horizontal="left" vertical="center" wrapText="1"/>
    </xf>
    <xf numFmtId="0" fontId="6" fillId="11" borderId="2" xfId="0" applyNumberFormat="1" applyFont="1" applyFill="1" applyBorder="1" applyAlignment="1" applyProtection="1">
      <alignment horizontal="left" vertical="center" wrapText="1"/>
    </xf>
    <xf numFmtId="0" fontId="8" fillId="2" borderId="1" xfId="0" quotePrefix="1" applyNumberFormat="1" applyFont="1" applyFill="1" applyBorder="1" applyAlignment="1" applyProtection="1">
      <alignment horizontal="left" vertical="center" wrapText="1"/>
    </xf>
    <xf numFmtId="0" fontId="7" fillId="2" borderId="2" xfId="0" applyNumberFormat="1" applyFont="1" applyFill="1" applyBorder="1" applyAlignment="1" applyProtection="1">
      <alignment vertical="center" wrapText="1"/>
    </xf>
    <xf numFmtId="0" fontId="6" fillId="3" borderId="1" xfId="0" applyNumberFormat="1" applyFont="1" applyFill="1" applyBorder="1" applyAlignment="1" applyProtection="1">
      <alignment horizontal="left" vertical="center" wrapText="1"/>
    </xf>
    <xf numFmtId="0" fontId="6" fillId="3" borderId="2" xfId="0" applyNumberFormat="1" applyFont="1" applyFill="1" applyBorder="1" applyAlignment="1" applyProtection="1">
      <alignment horizontal="left" vertical="center" wrapText="1"/>
    </xf>
    <xf numFmtId="4" fontId="18" fillId="0" borderId="0" xfId="0" applyNumberFormat="1" applyFont="1" applyFill="1" applyBorder="1" applyAlignment="1" applyProtection="1">
      <alignment horizontal="center" vertical="center" wrapText="1"/>
    </xf>
    <xf numFmtId="4" fontId="21" fillId="0" borderId="0" xfId="0" applyNumberFormat="1" applyFont="1" applyAlignment="1">
      <alignment vertical="center" wrapText="1"/>
    </xf>
    <xf numFmtId="4" fontId="5" fillId="0" borderId="0" xfId="0" applyNumberFormat="1" applyFont="1" applyFill="1" applyBorder="1" applyAlignment="1" applyProtection="1">
      <alignment horizontal="center" vertical="center" wrapText="1"/>
    </xf>
    <xf numFmtId="4" fontId="26" fillId="0" borderId="0" xfId="0" applyNumberFormat="1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9" fillId="0" borderId="0" xfId="0" applyNumberFormat="1" applyFont="1" applyFill="1" applyBorder="1" applyAlignment="1" applyProtection="1">
      <alignment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2" fillId="0" borderId="2" xfId="0" applyFont="1" applyBorder="1" applyAlignment="1">
      <alignment horizontal="left" vertical="center" wrapText="1"/>
    </xf>
    <xf numFmtId="0" fontId="22" fillId="0" borderId="4" xfId="0" applyFont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23" fillId="7" borderId="2" xfId="0" applyFont="1" applyFill="1" applyBorder="1" applyAlignment="1">
      <alignment horizontal="left" vertical="center" wrapText="1"/>
    </xf>
    <xf numFmtId="0" fontId="23" fillId="7" borderId="4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23" fillId="0" borderId="2" xfId="0" applyFont="1" applyBorder="1" applyAlignment="1">
      <alignment horizontal="left" vertical="center" wrapText="1"/>
    </xf>
    <xf numFmtId="0" fontId="23" fillId="0" borderId="4" xfId="0" applyFont="1" applyBorder="1" applyAlignment="1">
      <alignment horizontal="left" vertical="center" wrapText="1"/>
    </xf>
    <xf numFmtId="0" fontId="6" fillId="9" borderId="1" xfId="0" applyFont="1" applyFill="1" applyBorder="1" applyAlignment="1">
      <alignment horizontal="left" vertical="center" wrapText="1"/>
    </xf>
    <xf numFmtId="0" fontId="6" fillId="9" borderId="2" xfId="0" applyFont="1" applyFill="1" applyBorder="1" applyAlignment="1">
      <alignment horizontal="left" vertical="center" wrapText="1"/>
    </xf>
    <xf numFmtId="0" fontId="6" fillId="9" borderId="4" xfId="0" applyFont="1" applyFill="1" applyBorder="1" applyAlignment="1">
      <alignment horizontal="left" vertical="center" wrapText="1"/>
    </xf>
    <xf numFmtId="0" fontId="8" fillId="8" borderId="1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7" borderId="2" xfId="0" applyFont="1" applyFill="1" applyBorder="1" applyAlignment="1">
      <alignment horizontal="left" vertical="center" wrapText="1"/>
    </xf>
    <xf numFmtId="0" fontId="6" fillId="7" borderId="4" xfId="0" applyFont="1" applyFill="1" applyBorder="1" applyAlignment="1">
      <alignment horizontal="left" vertical="center" wrapText="1"/>
    </xf>
    <xf numFmtId="0" fontId="22" fillId="2" borderId="2" xfId="0" applyFont="1" applyFill="1" applyBorder="1" applyAlignment="1">
      <alignment horizontal="left" vertical="center" wrapText="1"/>
    </xf>
    <xf numFmtId="0" fontId="22" fillId="2" borderId="4" xfId="0" applyFont="1" applyFill="1" applyBorder="1" applyAlignment="1">
      <alignment horizontal="left" vertical="center" wrapText="1"/>
    </xf>
    <xf numFmtId="0" fontId="23" fillId="2" borderId="2" xfId="0" applyFont="1" applyFill="1" applyBorder="1" applyAlignment="1">
      <alignment horizontal="left" vertical="center" wrapText="1"/>
    </xf>
    <xf numFmtId="0" fontId="23" fillId="2" borderId="4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6" fillId="6" borderId="2" xfId="0" applyFont="1" applyFill="1" applyBorder="1" applyAlignment="1">
      <alignment horizontal="left" vertical="center" wrapText="1"/>
    </xf>
    <xf numFmtId="0" fontId="6" fillId="6" borderId="4" xfId="0" applyFont="1" applyFill="1" applyBorder="1" applyAlignment="1">
      <alignment horizontal="left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22" fillId="9" borderId="2" xfId="0" applyFont="1" applyFill="1" applyBorder="1" applyAlignment="1">
      <alignment horizontal="center" vertical="center" wrapText="1"/>
    </xf>
    <xf numFmtId="0" fontId="22" fillId="9" borderId="4" xfId="0" applyFont="1" applyFill="1" applyBorder="1" applyAlignment="1">
      <alignment horizontal="center" vertical="center" wrapText="1"/>
    </xf>
    <xf numFmtId="0" fontId="12" fillId="10" borderId="1" xfId="0" applyFont="1" applyFill="1" applyBorder="1" applyAlignment="1">
      <alignment horizontal="left" vertical="center" wrapText="1"/>
    </xf>
    <xf numFmtId="0" fontId="12" fillId="10" borderId="2" xfId="0" applyFont="1" applyFill="1" applyBorder="1" applyAlignment="1">
      <alignment horizontal="left" vertical="center" wrapText="1"/>
    </xf>
    <xf numFmtId="0" fontId="12" fillId="10" borderId="4" xfId="0" applyFont="1" applyFill="1" applyBorder="1" applyAlignment="1">
      <alignment horizontal="left" vertical="center" wrapText="1"/>
    </xf>
    <xf numFmtId="0" fontId="22" fillId="9" borderId="2" xfId="0" applyFont="1" applyFill="1" applyBorder="1" applyAlignment="1">
      <alignment horizontal="left" vertical="center" wrapText="1"/>
    </xf>
    <xf numFmtId="0" fontId="22" fillId="9" borderId="4" xfId="0" applyFont="1" applyFill="1" applyBorder="1" applyAlignment="1">
      <alignment horizontal="left" vertical="center" wrapText="1"/>
    </xf>
    <xf numFmtId="0" fontId="22" fillId="7" borderId="2" xfId="0" applyFont="1" applyFill="1" applyBorder="1" applyAlignment="1">
      <alignment horizontal="left" vertical="center" wrapText="1"/>
    </xf>
    <xf numFmtId="0" fontId="22" fillId="7" borderId="4" xfId="0" applyFont="1" applyFill="1" applyBorder="1" applyAlignment="1">
      <alignment horizontal="left" vertical="center" wrapText="1"/>
    </xf>
    <xf numFmtId="0" fontId="23" fillId="6" borderId="2" xfId="0" applyFont="1" applyFill="1" applyBorder="1" applyAlignment="1">
      <alignment horizontal="left" vertical="center" wrapText="1"/>
    </xf>
    <xf numFmtId="0" fontId="23" fillId="6" borderId="4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left" vertical="center" wrapText="1"/>
    </xf>
    <xf numFmtId="0" fontId="22" fillId="8" borderId="2" xfId="0" applyFont="1" applyFill="1" applyBorder="1" applyAlignment="1">
      <alignment horizontal="left" vertical="center" wrapText="1"/>
    </xf>
    <xf numFmtId="0" fontId="22" fillId="8" borderId="4" xfId="0" applyFont="1" applyFill="1" applyBorder="1" applyAlignment="1">
      <alignment horizontal="left" vertical="center" wrapText="1"/>
    </xf>
    <xf numFmtId="2" fontId="12" fillId="13" borderId="1" xfId="0" applyNumberFormat="1" applyFont="1" applyFill="1" applyBorder="1" applyAlignment="1">
      <alignment horizontal="left" vertical="center" wrapText="1"/>
    </xf>
    <xf numFmtId="2" fontId="12" fillId="13" borderId="2" xfId="0" applyNumberFormat="1" applyFont="1" applyFill="1" applyBorder="1" applyAlignment="1">
      <alignment horizontal="left" vertical="center" wrapText="1"/>
    </xf>
    <xf numFmtId="2" fontId="12" fillId="13" borderId="4" xfId="0" applyNumberFormat="1" applyFont="1" applyFill="1" applyBorder="1" applyAlignment="1">
      <alignment horizontal="left" vertical="center" wrapText="1"/>
    </xf>
    <xf numFmtId="0" fontId="6" fillId="8" borderId="2" xfId="0" applyFont="1" applyFill="1" applyBorder="1" applyAlignment="1">
      <alignment horizontal="left" vertical="center" wrapText="1"/>
    </xf>
    <xf numFmtId="0" fontId="6" fillId="8" borderId="4" xfId="0" applyFont="1" applyFill="1" applyBorder="1" applyAlignment="1">
      <alignment horizontal="left" vertical="center" wrapText="1"/>
    </xf>
    <xf numFmtId="0" fontId="22" fillId="6" borderId="2" xfId="0" applyFont="1" applyFill="1" applyBorder="1" applyAlignment="1">
      <alignment horizontal="left" vertical="center" wrapText="1"/>
    </xf>
    <xf numFmtId="0" fontId="22" fillId="6" borderId="4" xfId="0" applyFont="1" applyFill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0"/>
  <sheetViews>
    <sheetView tabSelected="1" topLeftCell="A7" workbookViewId="0">
      <selection activeCell="M29" sqref="M29"/>
    </sheetView>
  </sheetViews>
  <sheetFormatPr defaultRowHeight="15" x14ac:dyDescent="0.25"/>
  <cols>
    <col min="5" max="5" width="19.85546875" customWidth="1"/>
    <col min="6" max="6" width="25.28515625" customWidth="1"/>
    <col min="7" max="8" width="18.7109375" style="26" customWidth="1"/>
    <col min="9" max="10" width="12.7109375" style="26" customWidth="1"/>
  </cols>
  <sheetData>
    <row r="1" spans="1:10" ht="42" customHeight="1" thickBot="1" x14ac:dyDescent="0.3">
      <c r="A1" s="187" t="s">
        <v>147</v>
      </c>
      <c r="B1" s="188"/>
      <c r="C1" s="188"/>
      <c r="D1" s="188"/>
      <c r="E1" s="188"/>
      <c r="F1" s="188"/>
      <c r="G1" s="188"/>
      <c r="H1" s="188"/>
      <c r="I1" s="189"/>
      <c r="J1"/>
    </row>
    <row r="2" spans="1:10" ht="18" customHeight="1" x14ac:dyDescent="0.25">
      <c r="A2" s="1"/>
      <c r="B2" s="1"/>
      <c r="C2" s="1"/>
      <c r="D2" s="1"/>
      <c r="E2" s="1"/>
      <c r="F2" s="9"/>
      <c r="G2" s="27"/>
      <c r="H2" s="46"/>
      <c r="I2" s="27"/>
      <c r="J2" s="27"/>
    </row>
    <row r="3" spans="1:10" ht="15.75" x14ac:dyDescent="0.25">
      <c r="A3" s="192" t="s">
        <v>18</v>
      </c>
      <c r="B3" s="192"/>
      <c r="C3" s="192"/>
      <c r="D3" s="192"/>
      <c r="E3" s="192"/>
      <c r="F3" s="192"/>
      <c r="G3" s="192"/>
      <c r="H3" s="192"/>
      <c r="I3"/>
      <c r="J3"/>
    </row>
    <row r="4" spans="1:10" ht="18" x14ac:dyDescent="0.25">
      <c r="A4" s="1"/>
      <c r="B4" s="1"/>
      <c r="C4" s="1"/>
      <c r="D4" s="1"/>
      <c r="E4" s="1"/>
      <c r="F4" s="9"/>
      <c r="G4" s="27"/>
      <c r="H4" s="27"/>
      <c r="I4" s="27"/>
      <c r="J4" s="27"/>
    </row>
    <row r="5" spans="1:10" ht="18" customHeight="1" x14ac:dyDescent="0.25">
      <c r="A5" s="192" t="s">
        <v>21</v>
      </c>
      <c r="B5" s="193"/>
      <c r="C5" s="193"/>
      <c r="D5" s="193"/>
      <c r="E5" s="193"/>
      <c r="F5" s="193"/>
      <c r="G5" s="193"/>
      <c r="H5" s="193"/>
      <c r="I5"/>
      <c r="J5"/>
    </row>
    <row r="6" spans="1:10" ht="18" customHeight="1" x14ac:dyDescent="0.25">
      <c r="A6" s="24"/>
      <c r="B6" s="25"/>
      <c r="C6" s="25"/>
      <c r="D6" s="25"/>
      <c r="E6" s="25"/>
      <c r="F6" s="42"/>
      <c r="G6" s="25"/>
      <c r="H6" s="25"/>
      <c r="I6" s="77"/>
      <c r="J6" s="77"/>
    </row>
    <row r="7" spans="1:10" ht="25.5" x14ac:dyDescent="0.25">
      <c r="A7" s="10"/>
      <c r="B7" s="11"/>
      <c r="C7" s="11"/>
      <c r="D7" s="12"/>
      <c r="E7" s="13"/>
      <c r="F7" s="29" t="s">
        <v>128</v>
      </c>
      <c r="G7" s="29" t="s">
        <v>150</v>
      </c>
      <c r="H7" s="29" t="s">
        <v>149</v>
      </c>
      <c r="I7" s="110" t="s">
        <v>130</v>
      </c>
      <c r="J7" s="110" t="s">
        <v>130</v>
      </c>
    </row>
    <row r="8" spans="1:10" x14ac:dyDescent="0.25">
      <c r="A8" s="10"/>
      <c r="B8" s="11"/>
      <c r="C8" s="11"/>
      <c r="D8" s="12"/>
      <c r="E8" s="13"/>
      <c r="F8" s="87" t="s">
        <v>103</v>
      </c>
      <c r="G8" s="87" t="s">
        <v>104</v>
      </c>
      <c r="H8" s="87" t="s">
        <v>105</v>
      </c>
      <c r="I8" s="87" t="s">
        <v>131</v>
      </c>
      <c r="J8" s="87" t="s">
        <v>132</v>
      </c>
    </row>
    <row r="9" spans="1:10" x14ac:dyDescent="0.25">
      <c r="A9" s="194" t="s">
        <v>0</v>
      </c>
      <c r="B9" s="195"/>
      <c r="C9" s="195"/>
      <c r="D9" s="195"/>
      <c r="E9" s="196"/>
      <c r="F9" s="98">
        <v>1809596.48</v>
      </c>
      <c r="G9" s="98">
        <f t="shared" ref="G9:H9" si="0">G10+G11</f>
        <v>3636486</v>
      </c>
      <c r="H9" s="98">
        <f t="shared" si="0"/>
        <v>1854989.99</v>
      </c>
      <c r="I9" s="98">
        <f>H9/F9*100</f>
        <v>102.50848796964947</v>
      </c>
      <c r="J9" s="98">
        <f>H9/G9*100</f>
        <v>51.010508221398354</v>
      </c>
    </row>
    <row r="10" spans="1:10" x14ac:dyDescent="0.25">
      <c r="A10" s="197" t="s">
        <v>82</v>
      </c>
      <c r="B10" s="191"/>
      <c r="C10" s="191"/>
      <c r="D10" s="191"/>
      <c r="E10" s="198"/>
      <c r="F10" s="30">
        <v>1809596.48</v>
      </c>
      <c r="G10" s="30">
        <f>' Račun prihoda i rashoda'!E12</f>
        <v>3636486</v>
      </c>
      <c r="H10" s="30">
        <f>' Račun prihoda i rashoda'!F12</f>
        <v>1854989.99</v>
      </c>
      <c r="I10" s="98">
        <f t="shared" ref="I10:I15" si="1">H10/F10*100</f>
        <v>102.50848796964947</v>
      </c>
      <c r="J10" s="98">
        <f t="shared" ref="J10:J15" si="2">H10/G10*100</f>
        <v>51.010508221398354</v>
      </c>
    </row>
    <row r="11" spans="1:10" x14ac:dyDescent="0.25">
      <c r="A11" s="199" t="s">
        <v>83</v>
      </c>
      <c r="B11" s="198"/>
      <c r="C11" s="198"/>
      <c r="D11" s="198"/>
      <c r="E11" s="198"/>
      <c r="F11" s="30">
        <v>0</v>
      </c>
      <c r="G11" s="30">
        <v>0</v>
      </c>
      <c r="H11" s="30">
        <v>0</v>
      </c>
      <c r="I11" s="98"/>
      <c r="J11" s="98"/>
    </row>
    <row r="12" spans="1:10" x14ac:dyDescent="0.25">
      <c r="A12" s="99" t="s">
        <v>1</v>
      </c>
      <c r="B12" s="100"/>
      <c r="C12" s="100"/>
      <c r="D12" s="100"/>
      <c r="E12" s="100"/>
      <c r="F12" s="98">
        <v>2033807.02</v>
      </c>
      <c r="G12" s="98">
        <f t="shared" ref="G12:H12" si="3">G13+G14</f>
        <v>3692486</v>
      </c>
      <c r="H12" s="98">
        <f t="shared" si="3"/>
        <v>1926185.41</v>
      </c>
      <c r="I12" s="98">
        <f t="shared" si="1"/>
        <v>94.708366676795123</v>
      </c>
      <c r="J12" s="98">
        <f t="shared" si="2"/>
        <v>52.165002385926442</v>
      </c>
    </row>
    <row r="13" spans="1:10" x14ac:dyDescent="0.25">
      <c r="A13" s="190" t="s">
        <v>84</v>
      </c>
      <c r="B13" s="191"/>
      <c r="C13" s="191"/>
      <c r="D13" s="191"/>
      <c r="E13" s="191"/>
      <c r="F13" s="30">
        <v>2019342.73</v>
      </c>
      <c r="G13" s="30">
        <f>' Račun prihoda i rashoda'!E45</f>
        <v>3651986</v>
      </c>
      <c r="H13" s="30">
        <f>' Račun prihoda i rashoda'!F45</f>
        <v>1921032.53</v>
      </c>
      <c r="I13" s="98">
        <f t="shared" si="1"/>
        <v>95.131574321710119</v>
      </c>
      <c r="J13" s="98">
        <f t="shared" si="2"/>
        <v>52.602406745261341</v>
      </c>
    </row>
    <row r="14" spans="1:10" x14ac:dyDescent="0.25">
      <c r="A14" s="200" t="s">
        <v>85</v>
      </c>
      <c r="B14" s="198"/>
      <c r="C14" s="198"/>
      <c r="D14" s="198"/>
      <c r="E14" s="198"/>
      <c r="F14" s="31">
        <v>14464.29</v>
      </c>
      <c r="G14" s="31">
        <f>' Račun prihoda i rashoda'!E94</f>
        <v>40500</v>
      </c>
      <c r="H14" s="31">
        <f>' Račun prihoda i rashoda'!F94</f>
        <v>5152.88</v>
      </c>
      <c r="I14" s="98">
        <f t="shared" si="1"/>
        <v>35.624838827208251</v>
      </c>
      <c r="J14" s="98">
        <f t="shared" si="2"/>
        <v>12.723160493827161</v>
      </c>
    </row>
    <row r="15" spans="1:10" x14ac:dyDescent="0.25">
      <c r="A15" s="201" t="s">
        <v>2</v>
      </c>
      <c r="B15" s="195"/>
      <c r="C15" s="195"/>
      <c r="D15" s="195"/>
      <c r="E15" s="195"/>
      <c r="F15" s="98">
        <v>-224210.54000000004</v>
      </c>
      <c r="G15" s="98">
        <f t="shared" ref="G15" si="4">G9-G12</f>
        <v>-56000</v>
      </c>
      <c r="H15" s="101">
        <f>H9-H12</f>
        <v>-71195.419999999925</v>
      </c>
      <c r="I15" s="98">
        <f t="shared" si="1"/>
        <v>31.753823883569392</v>
      </c>
      <c r="J15" s="98">
        <f t="shared" si="2"/>
        <v>127.13467857142844</v>
      </c>
    </row>
    <row r="16" spans="1:10" ht="18" x14ac:dyDescent="0.25">
      <c r="A16" s="1"/>
      <c r="B16" s="3"/>
      <c r="C16" s="3"/>
      <c r="D16" s="3"/>
      <c r="E16" s="3"/>
      <c r="F16" s="8"/>
      <c r="G16" s="32"/>
      <c r="H16" s="33"/>
      <c r="I16" s="32"/>
      <c r="J16" s="32"/>
    </row>
    <row r="17" spans="1:10" ht="18" customHeight="1" x14ac:dyDescent="0.25">
      <c r="A17" s="192" t="s">
        <v>22</v>
      </c>
      <c r="B17" s="193"/>
      <c r="C17" s="193"/>
      <c r="D17" s="193"/>
      <c r="E17" s="193"/>
      <c r="F17" s="193"/>
      <c r="G17" s="193"/>
      <c r="H17" s="193"/>
      <c r="I17"/>
      <c r="J17"/>
    </row>
    <row r="18" spans="1:10" ht="18" x14ac:dyDescent="0.25">
      <c r="A18" s="9"/>
      <c r="B18" s="8"/>
      <c r="C18" s="8"/>
      <c r="D18" s="8"/>
      <c r="E18" s="8"/>
      <c r="F18" s="8"/>
      <c r="G18" s="32"/>
      <c r="H18" s="33"/>
      <c r="I18" s="32"/>
      <c r="J18" s="32"/>
    </row>
    <row r="19" spans="1:10" ht="25.5" x14ac:dyDescent="0.25">
      <c r="A19" s="10"/>
      <c r="B19" s="11"/>
      <c r="C19" s="11"/>
      <c r="D19" s="12"/>
      <c r="E19" s="13"/>
      <c r="F19" s="45" t="s">
        <v>128</v>
      </c>
      <c r="G19" s="29" t="s">
        <v>150</v>
      </c>
      <c r="H19" s="29" t="s">
        <v>149</v>
      </c>
      <c r="I19" s="29" t="s">
        <v>129</v>
      </c>
      <c r="J19" s="29" t="s">
        <v>129</v>
      </c>
    </row>
    <row r="20" spans="1:10" ht="15.75" customHeight="1" x14ac:dyDescent="0.25">
      <c r="A20" s="197" t="s">
        <v>86</v>
      </c>
      <c r="B20" s="205"/>
      <c r="C20" s="205"/>
      <c r="D20" s="205"/>
      <c r="E20" s="205"/>
      <c r="F20" s="31">
        <v>0</v>
      </c>
      <c r="G20" s="31">
        <v>0</v>
      </c>
      <c r="H20" s="31">
        <v>0</v>
      </c>
      <c r="I20" s="31">
        <v>0</v>
      </c>
      <c r="J20" s="31">
        <v>0</v>
      </c>
    </row>
    <row r="21" spans="1:10" x14ac:dyDescent="0.25">
      <c r="A21" s="197" t="s">
        <v>87</v>
      </c>
      <c r="B21" s="191"/>
      <c r="C21" s="191"/>
      <c r="D21" s="191"/>
      <c r="E21" s="191"/>
      <c r="F21" s="31">
        <v>0</v>
      </c>
      <c r="G21" s="31">
        <v>0</v>
      </c>
      <c r="H21" s="31">
        <v>0</v>
      </c>
      <c r="I21" s="31">
        <v>0</v>
      </c>
      <c r="J21" s="31">
        <v>0</v>
      </c>
    </row>
    <row r="22" spans="1:10" x14ac:dyDescent="0.25">
      <c r="A22" s="210" t="s">
        <v>3</v>
      </c>
      <c r="B22" s="211"/>
      <c r="C22" s="211"/>
      <c r="D22" s="211"/>
      <c r="E22" s="211"/>
      <c r="F22" s="31">
        <v>0</v>
      </c>
      <c r="G22" s="31">
        <v>0</v>
      </c>
      <c r="H22" s="31">
        <v>0</v>
      </c>
      <c r="I22" s="31">
        <v>0</v>
      </c>
      <c r="J22" s="31">
        <v>0</v>
      </c>
    </row>
    <row r="23" spans="1:10" ht="15" customHeight="1" x14ac:dyDescent="0.25">
      <c r="A23" s="206" t="s">
        <v>89</v>
      </c>
      <c r="B23" s="207"/>
      <c r="C23" s="207"/>
      <c r="D23" s="207"/>
      <c r="E23" s="207"/>
      <c r="F23" s="139">
        <v>0</v>
      </c>
      <c r="G23" s="139">
        <v>0</v>
      </c>
      <c r="H23" s="139">
        <v>0</v>
      </c>
      <c r="I23" s="139">
        <v>0</v>
      </c>
      <c r="J23" s="139">
        <v>0</v>
      </c>
    </row>
    <row r="24" spans="1:10" ht="18" x14ac:dyDescent="0.25">
      <c r="A24" s="7"/>
      <c r="B24" s="8"/>
      <c r="C24" s="8"/>
      <c r="D24" s="8"/>
      <c r="E24" s="8"/>
      <c r="F24" s="8"/>
      <c r="G24" s="32"/>
      <c r="H24" s="33"/>
      <c r="I24" s="32"/>
      <c r="J24" s="32"/>
    </row>
    <row r="25" spans="1:10" ht="18" customHeight="1" x14ac:dyDescent="0.25">
      <c r="A25" s="192" t="s">
        <v>88</v>
      </c>
      <c r="B25" s="193"/>
      <c r="C25" s="193"/>
      <c r="D25" s="193"/>
      <c r="E25" s="193"/>
      <c r="F25" s="193"/>
      <c r="G25" s="193"/>
      <c r="H25" s="193"/>
      <c r="I25"/>
      <c r="J25"/>
    </row>
    <row r="26" spans="1:10" ht="18" customHeight="1" x14ac:dyDescent="0.25">
      <c r="A26" s="39"/>
      <c r="B26" s="40"/>
      <c r="C26" s="40"/>
      <c r="D26" s="40"/>
      <c r="E26" s="40"/>
      <c r="F26" s="42"/>
      <c r="G26" s="40"/>
      <c r="H26" s="40"/>
      <c r="I26" s="77"/>
      <c r="J26" s="77"/>
    </row>
    <row r="27" spans="1:10" ht="30" x14ac:dyDescent="0.25">
      <c r="A27" s="10"/>
      <c r="B27" s="11"/>
      <c r="C27" s="11"/>
      <c r="D27" s="12"/>
      <c r="E27" s="13"/>
      <c r="F27" s="109" t="s">
        <v>128</v>
      </c>
      <c r="G27" s="108" t="s">
        <v>150</v>
      </c>
      <c r="H27" s="108" t="s">
        <v>149</v>
      </c>
      <c r="I27" s="108" t="s">
        <v>129</v>
      </c>
      <c r="J27" s="108" t="s">
        <v>129</v>
      </c>
    </row>
    <row r="28" spans="1:10" x14ac:dyDescent="0.25">
      <c r="A28" s="212" t="s">
        <v>90</v>
      </c>
      <c r="B28" s="213"/>
      <c r="C28" s="213"/>
      <c r="D28" s="213"/>
      <c r="E28" s="213"/>
      <c r="F28" s="34"/>
      <c r="G28" s="34"/>
      <c r="H28" s="44">
        <v>-256400.68</v>
      </c>
      <c r="I28" s="34"/>
      <c r="J28" s="44"/>
    </row>
    <row r="29" spans="1:10" x14ac:dyDescent="0.25">
      <c r="A29" s="208" t="s">
        <v>122</v>
      </c>
      <c r="B29" s="209"/>
      <c r="C29" s="209"/>
      <c r="D29" s="209"/>
      <c r="E29" s="209"/>
      <c r="F29" s="140">
        <v>107810.72</v>
      </c>
      <c r="G29" s="140">
        <v>56000</v>
      </c>
      <c r="H29" s="141"/>
      <c r="I29" s="140">
        <f>H29/F29*100</f>
        <v>0</v>
      </c>
      <c r="J29" s="141">
        <f>H29/G29*100</f>
        <v>0</v>
      </c>
    </row>
    <row r="30" spans="1:10" ht="43.5" customHeight="1" x14ac:dyDescent="0.25">
      <c r="A30" s="202" t="s">
        <v>123</v>
      </c>
      <c r="B30" s="203"/>
      <c r="C30" s="203"/>
      <c r="D30" s="203"/>
      <c r="E30" s="204"/>
      <c r="F30" s="140">
        <v>-116399.82000000004</v>
      </c>
      <c r="G30" s="140"/>
      <c r="H30" s="141">
        <v>-71195.42</v>
      </c>
      <c r="I30" s="140">
        <f>H30/F30*100</f>
        <v>61.164544756168851</v>
      </c>
      <c r="J30" s="141">
        <v>0</v>
      </c>
    </row>
  </sheetData>
  <mergeCells count="18">
    <mergeCell ref="A30:E30"/>
    <mergeCell ref="A20:E20"/>
    <mergeCell ref="A21:E21"/>
    <mergeCell ref="A23:E23"/>
    <mergeCell ref="A29:E29"/>
    <mergeCell ref="A22:E22"/>
    <mergeCell ref="A25:H25"/>
    <mergeCell ref="A28:E28"/>
    <mergeCell ref="A1:I1"/>
    <mergeCell ref="A13:E13"/>
    <mergeCell ref="A5:H5"/>
    <mergeCell ref="A17:H17"/>
    <mergeCell ref="A3:H3"/>
    <mergeCell ref="A9:E9"/>
    <mergeCell ref="A10:E10"/>
    <mergeCell ref="A11:E11"/>
    <mergeCell ref="A14:E14"/>
    <mergeCell ref="A15:E15"/>
  </mergeCells>
  <phoneticPr fontId="25" type="noConversion"/>
  <pageMargins left="0.7" right="0.7" top="0.75" bottom="0.75" header="0.3" footer="0.3"/>
  <pageSetup paperSize="9" scale="72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09"/>
  <sheetViews>
    <sheetView topLeftCell="A85" zoomScale="83" zoomScaleNormal="83" workbookViewId="0">
      <selection activeCell="Q105" sqref="Q105"/>
    </sheetView>
  </sheetViews>
  <sheetFormatPr defaultRowHeight="15" x14ac:dyDescent="0.25"/>
  <cols>
    <col min="1" max="1" width="8.5703125" customWidth="1"/>
    <col min="2" max="2" width="9" customWidth="1"/>
    <col min="3" max="3" width="90.140625" customWidth="1"/>
    <col min="4" max="6" width="21.42578125" customWidth="1"/>
    <col min="7" max="7" width="12.5703125" customWidth="1"/>
    <col min="8" max="8" width="12.28515625" customWidth="1"/>
  </cols>
  <sheetData>
    <row r="1" spans="1:8" ht="42" customHeight="1" thickBot="1" x14ac:dyDescent="0.3">
      <c r="A1" s="96"/>
      <c r="B1" s="187" t="s">
        <v>151</v>
      </c>
      <c r="C1" s="188"/>
      <c r="D1" s="188"/>
      <c r="E1" s="188"/>
      <c r="F1" s="188"/>
      <c r="G1" s="188"/>
      <c r="H1" s="189"/>
    </row>
    <row r="2" spans="1:8" ht="18" customHeight="1" x14ac:dyDescent="0.25">
      <c r="A2" s="1"/>
      <c r="B2" s="1"/>
      <c r="C2" s="1"/>
      <c r="D2" s="1"/>
      <c r="E2" s="1"/>
      <c r="F2" s="1"/>
      <c r="G2" s="9"/>
      <c r="H2" s="9"/>
    </row>
    <row r="3" spans="1:8" ht="15.75" x14ac:dyDescent="0.25">
      <c r="A3" s="192" t="s">
        <v>18</v>
      </c>
      <c r="B3" s="192"/>
      <c r="C3" s="192"/>
      <c r="D3" s="192"/>
      <c r="E3" s="192"/>
      <c r="F3" s="219"/>
    </row>
    <row r="4" spans="1:8" ht="18" x14ac:dyDescent="0.25">
      <c r="A4" s="1"/>
      <c r="B4" s="1"/>
      <c r="C4" s="1"/>
      <c r="D4" s="1"/>
      <c r="E4" s="1"/>
      <c r="F4" s="2"/>
      <c r="G4" s="9"/>
      <c r="H4" s="9"/>
    </row>
    <row r="5" spans="1:8" ht="18" customHeight="1" x14ac:dyDescent="0.25">
      <c r="A5" s="192" t="s">
        <v>5</v>
      </c>
      <c r="B5" s="193"/>
      <c r="C5" s="193"/>
      <c r="D5" s="193"/>
      <c r="E5" s="193"/>
      <c r="F5" s="193"/>
    </row>
    <row r="6" spans="1:8" ht="18" x14ac:dyDescent="0.25">
      <c r="A6" s="1"/>
      <c r="B6" s="1"/>
      <c r="C6" s="1"/>
      <c r="D6" s="1"/>
      <c r="E6" s="1"/>
      <c r="F6" s="2"/>
      <c r="G6" s="9"/>
      <c r="H6" s="9"/>
    </row>
    <row r="7" spans="1:8" ht="15.75" x14ac:dyDescent="0.25">
      <c r="A7" s="192" t="s">
        <v>113</v>
      </c>
      <c r="B7" s="218"/>
      <c r="C7" s="218"/>
      <c r="D7" s="218"/>
      <c r="E7" s="218"/>
      <c r="F7" s="218"/>
    </row>
    <row r="8" spans="1:8" ht="15.75" x14ac:dyDescent="0.25">
      <c r="A8" s="36"/>
      <c r="B8" s="37"/>
      <c r="C8" s="37"/>
      <c r="D8" s="37"/>
      <c r="E8" s="37"/>
      <c r="F8" s="37"/>
      <c r="G8" s="76"/>
      <c r="H8" s="76"/>
    </row>
    <row r="9" spans="1:8" ht="32.25" customHeight="1" x14ac:dyDescent="0.25">
      <c r="A9" s="52" t="s">
        <v>6</v>
      </c>
      <c r="B9" s="53" t="s">
        <v>7</v>
      </c>
      <c r="C9" s="53" t="s">
        <v>4</v>
      </c>
      <c r="D9" s="52" t="s">
        <v>128</v>
      </c>
      <c r="E9" s="52" t="s">
        <v>150</v>
      </c>
      <c r="F9" s="52" t="s">
        <v>149</v>
      </c>
      <c r="G9" s="52" t="s">
        <v>129</v>
      </c>
      <c r="H9" s="52" t="s">
        <v>129</v>
      </c>
    </row>
    <row r="10" spans="1:8" ht="13.5" customHeight="1" x14ac:dyDescent="0.25">
      <c r="A10" s="55"/>
      <c r="B10" s="55"/>
      <c r="C10" s="86">
        <v>1</v>
      </c>
      <c r="D10" s="86">
        <v>4</v>
      </c>
      <c r="E10" s="86">
        <v>3</v>
      </c>
      <c r="F10" s="86">
        <v>4</v>
      </c>
      <c r="G10" s="86" t="s">
        <v>142</v>
      </c>
      <c r="H10" s="86" t="s">
        <v>143</v>
      </c>
    </row>
    <row r="11" spans="1:8" ht="24.75" customHeight="1" x14ac:dyDescent="0.25">
      <c r="A11" s="56"/>
      <c r="B11" s="57"/>
      <c r="C11" s="58" t="s">
        <v>61</v>
      </c>
      <c r="D11" s="58">
        <f>D12+D36</f>
        <v>1917407.2</v>
      </c>
      <c r="E11" s="58">
        <f>E12+E36</f>
        <v>3692486</v>
      </c>
      <c r="F11" s="58">
        <f>F12+F36</f>
        <v>1854989.99</v>
      </c>
      <c r="G11" s="92">
        <f>F11/D11*100</f>
        <v>96.744707644781982</v>
      </c>
      <c r="H11" s="92">
        <f>F11/E11*100</f>
        <v>50.236886206203621</v>
      </c>
    </row>
    <row r="12" spans="1:8" ht="25.5" customHeight="1" x14ac:dyDescent="0.25">
      <c r="A12" s="55">
        <v>6</v>
      </c>
      <c r="B12" s="55"/>
      <c r="C12" s="55" t="s">
        <v>8</v>
      </c>
      <c r="D12" s="59">
        <f>D13+D21+D24+D27+D32</f>
        <v>1809596.48</v>
      </c>
      <c r="E12" s="59">
        <f>E13+E21+E24+E27+E32</f>
        <v>3636486</v>
      </c>
      <c r="F12" s="59">
        <f>F13+F21+F24+F27+F32</f>
        <v>1854989.99</v>
      </c>
      <c r="G12" s="92">
        <f t="shared" ref="G12:G38" si="0">F12/D12*100</f>
        <v>102.50848796964947</v>
      </c>
      <c r="H12" s="92">
        <f t="shared" ref="H12:H38" si="1">F12/E12*100</f>
        <v>51.010508221398354</v>
      </c>
    </row>
    <row r="13" spans="1:8" ht="15.75" customHeight="1" x14ac:dyDescent="0.25">
      <c r="A13" s="64"/>
      <c r="B13" s="64">
        <v>63</v>
      </c>
      <c r="C13" s="64" t="s">
        <v>23</v>
      </c>
      <c r="D13" s="60">
        <v>1622860.39</v>
      </c>
      <c r="E13" s="60">
        <v>3260000</v>
      </c>
      <c r="F13" s="60">
        <f>F14</f>
        <v>1638097.73</v>
      </c>
      <c r="G13" s="92">
        <f t="shared" si="0"/>
        <v>100.9389187199276</v>
      </c>
      <c r="H13" s="92">
        <f t="shared" si="1"/>
        <v>50.248396625766865</v>
      </c>
    </row>
    <row r="14" spans="1:8" ht="15.75" customHeight="1" x14ac:dyDescent="0.25">
      <c r="A14" s="64"/>
      <c r="B14" s="65">
        <v>636</v>
      </c>
      <c r="C14" s="65" t="s">
        <v>165</v>
      </c>
      <c r="D14" s="60">
        <f>D15</f>
        <v>1505522.1</v>
      </c>
      <c r="E14" s="62">
        <f t="shared" ref="E14:F14" si="2">E15</f>
        <v>0</v>
      </c>
      <c r="F14" s="60">
        <f t="shared" si="2"/>
        <v>1638097.73</v>
      </c>
      <c r="G14" s="92">
        <f t="shared" si="0"/>
        <v>108.80595708292824</v>
      </c>
      <c r="H14" s="92">
        <v>0</v>
      </c>
    </row>
    <row r="15" spans="1:8" ht="15" customHeight="1" x14ac:dyDescent="0.25">
      <c r="A15" s="64"/>
      <c r="B15" s="65">
        <v>6361</v>
      </c>
      <c r="C15" s="65" t="s">
        <v>166</v>
      </c>
      <c r="D15" s="62">
        <v>1505522.1</v>
      </c>
      <c r="E15" s="62"/>
      <c r="F15" s="62">
        <v>1638097.73</v>
      </c>
      <c r="G15" s="92">
        <f t="shared" si="0"/>
        <v>108.80595708292824</v>
      </c>
      <c r="H15" s="92">
        <v>0</v>
      </c>
    </row>
    <row r="16" spans="1:8" ht="15" customHeight="1" x14ac:dyDescent="0.25">
      <c r="A16" s="64"/>
      <c r="B16" s="65">
        <v>638</v>
      </c>
      <c r="C16" s="65" t="s">
        <v>172</v>
      </c>
      <c r="D16" s="60">
        <f>D17</f>
        <v>107498.2</v>
      </c>
      <c r="E16" s="62"/>
      <c r="F16" s="62">
        <v>0</v>
      </c>
      <c r="G16" s="92">
        <f t="shared" si="0"/>
        <v>0</v>
      </c>
      <c r="H16" s="92">
        <v>0</v>
      </c>
    </row>
    <row r="17" spans="1:8" ht="15" customHeight="1" x14ac:dyDescent="0.25">
      <c r="A17" s="64"/>
      <c r="B17" s="65">
        <v>6381</v>
      </c>
      <c r="C17" s="65" t="s">
        <v>171</v>
      </c>
      <c r="D17" s="62">
        <v>107498.2</v>
      </c>
      <c r="E17" s="62"/>
      <c r="F17" s="62">
        <v>0</v>
      </c>
      <c r="G17" s="92">
        <f t="shared" si="0"/>
        <v>0</v>
      </c>
      <c r="H17" s="92">
        <v>0</v>
      </c>
    </row>
    <row r="18" spans="1:8" ht="15" customHeight="1" x14ac:dyDescent="0.25">
      <c r="A18" s="64"/>
      <c r="B18" s="65">
        <v>639</v>
      </c>
      <c r="C18" s="65" t="s">
        <v>174</v>
      </c>
      <c r="D18" s="60">
        <f>D19+D20</f>
        <v>9840.09</v>
      </c>
      <c r="E18" s="62"/>
      <c r="F18" s="62">
        <v>0</v>
      </c>
      <c r="G18" s="92">
        <f t="shared" si="0"/>
        <v>0</v>
      </c>
      <c r="H18" s="92">
        <v>0</v>
      </c>
    </row>
    <row r="19" spans="1:8" ht="15" customHeight="1" x14ac:dyDescent="0.25">
      <c r="A19" s="64"/>
      <c r="B19" s="65">
        <v>6391</v>
      </c>
      <c r="C19" s="65" t="s">
        <v>173</v>
      </c>
      <c r="D19" s="62">
        <v>1005.71</v>
      </c>
      <c r="E19" s="62"/>
      <c r="F19" s="62">
        <v>0</v>
      </c>
      <c r="G19" s="92">
        <f t="shared" si="0"/>
        <v>0</v>
      </c>
      <c r="H19" s="92">
        <v>0</v>
      </c>
    </row>
    <row r="20" spans="1:8" ht="15" customHeight="1" x14ac:dyDescent="0.25">
      <c r="A20" s="64"/>
      <c r="B20" s="65">
        <v>6394</v>
      </c>
      <c r="C20" s="65" t="s">
        <v>175</v>
      </c>
      <c r="D20" s="62">
        <v>8834.3799999999992</v>
      </c>
      <c r="E20" s="62"/>
      <c r="F20" s="62">
        <v>0</v>
      </c>
      <c r="G20" s="92">
        <f t="shared" si="0"/>
        <v>0</v>
      </c>
      <c r="H20" s="92">
        <v>0</v>
      </c>
    </row>
    <row r="21" spans="1:8" x14ac:dyDescent="0.25">
      <c r="A21" s="49"/>
      <c r="B21" s="47">
        <v>64</v>
      </c>
      <c r="C21" s="47" t="s">
        <v>63</v>
      </c>
      <c r="D21" s="60">
        <v>18.7</v>
      </c>
      <c r="E21" s="60">
        <v>10</v>
      </c>
      <c r="F21" s="60">
        <f>F22</f>
        <v>12.99</v>
      </c>
      <c r="G21" s="92">
        <f t="shared" si="0"/>
        <v>69.465240641711233</v>
      </c>
      <c r="H21" s="92">
        <f t="shared" si="1"/>
        <v>129.9</v>
      </c>
    </row>
    <row r="22" spans="1:8" x14ac:dyDescent="0.25">
      <c r="A22" s="64"/>
      <c r="B22" s="65">
        <v>641</v>
      </c>
      <c r="C22" s="65" t="s">
        <v>168</v>
      </c>
      <c r="D22" s="60">
        <v>18.7</v>
      </c>
      <c r="E22" s="60"/>
      <c r="F22" s="60">
        <v>12.99</v>
      </c>
      <c r="G22" s="92">
        <f t="shared" si="0"/>
        <v>69.465240641711233</v>
      </c>
      <c r="H22" s="92">
        <v>0</v>
      </c>
    </row>
    <row r="23" spans="1:8" x14ac:dyDescent="0.25">
      <c r="A23" s="64"/>
      <c r="B23" s="65">
        <v>6413</v>
      </c>
      <c r="C23" s="65" t="s">
        <v>167</v>
      </c>
      <c r="D23" s="62">
        <v>18.7</v>
      </c>
      <c r="E23" s="60"/>
      <c r="F23" s="62">
        <v>12.99</v>
      </c>
      <c r="G23" s="92">
        <f t="shared" si="0"/>
        <v>69.465240641711233</v>
      </c>
      <c r="H23" s="92">
        <v>0</v>
      </c>
    </row>
    <row r="24" spans="1:8" ht="30" x14ac:dyDescent="0.25">
      <c r="A24" s="49"/>
      <c r="B24" s="47">
        <v>65</v>
      </c>
      <c r="C24" s="50" t="s">
        <v>64</v>
      </c>
      <c r="D24" s="60">
        <v>8312.1</v>
      </c>
      <c r="E24" s="60">
        <v>2000</v>
      </c>
      <c r="F24" s="60">
        <f>F25</f>
        <v>835</v>
      </c>
      <c r="G24" s="92">
        <f t="shared" si="0"/>
        <v>10.045596179064255</v>
      </c>
      <c r="H24" s="92">
        <f t="shared" si="1"/>
        <v>41.75</v>
      </c>
    </row>
    <row r="25" spans="1:8" x14ac:dyDescent="0.25">
      <c r="A25" s="64"/>
      <c r="B25" s="65">
        <v>652</v>
      </c>
      <c r="C25" s="65" t="s">
        <v>170</v>
      </c>
      <c r="D25" s="62">
        <f>D26</f>
        <v>8312.1</v>
      </c>
      <c r="E25" s="60"/>
      <c r="F25" s="62">
        <f>F26</f>
        <v>835</v>
      </c>
      <c r="G25" s="92">
        <f t="shared" si="0"/>
        <v>10.045596179064255</v>
      </c>
      <c r="H25" s="92">
        <v>0</v>
      </c>
    </row>
    <row r="26" spans="1:8" x14ac:dyDescent="0.25">
      <c r="A26" s="64"/>
      <c r="B26" s="65">
        <v>6526</v>
      </c>
      <c r="C26" s="65" t="s">
        <v>169</v>
      </c>
      <c r="D26" s="62">
        <v>8312.1</v>
      </c>
      <c r="E26" s="60"/>
      <c r="F26" s="62">
        <v>835</v>
      </c>
      <c r="G26" s="92">
        <f t="shared" si="0"/>
        <v>10.045596179064255</v>
      </c>
      <c r="H26" s="92">
        <v>0</v>
      </c>
    </row>
    <row r="27" spans="1:8" s="35" customFormat="1" ht="28.5" x14ac:dyDescent="0.25">
      <c r="A27" s="49"/>
      <c r="B27" s="47">
        <v>66</v>
      </c>
      <c r="C27" s="51" t="s">
        <v>65</v>
      </c>
      <c r="D27" s="60">
        <v>16917.87</v>
      </c>
      <c r="E27" s="60">
        <v>34000</v>
      </c>
      <c r="F27" s="60">
        <f>F28+F30</f>
        <v>23173.5</v>
      </c>
      <c r="G27" s="92">
        <f t="shared" si="0"/>
        <v>136.97646334910957</v>
      </c>
      <c r="H27" s="92">
        <f t="shared" si="1"/>
        <v>68.15735294117647</v>
      </c>
    </row>
    <row r="28" spans="1:8" s="35" customFormat="1" x14ac:dyDescent="0.25">
      <c r="A28" s="49"/>
      <c r="B28" s="49">
        <v>661</v>
      </c>
      <c r="C28" s="51" t="s">
        <v>176</v>
      </c>
      <c r="D28" s="60">
        <v>13167.87</v>
      </c>
      <c r="E28" s="60"/>
      <c r="F28" s="60">
        <f>F29</f>
        <v>14143.5</v>
      </c>
      <c r="G28" s="92">
        <f t="shared" si="0"/>
        <v>107.40917095931233</v>
      </c>
      <c r="H28" s="92">
        <v>0</v>
      </c>
    </row>
    <row r="29" spans="1:8" s="35" customFormat="1" x14ac:dyDescent="0.25">
      <c r="A29" s="49"/>
      <c r="B29" s="49">
        <v>6615</v>
      </c>
      <c r="C29" s="51" t="s">
        <v>177</v>
      </c>
      <c r="D29" s="62">
        <v>13167.87</v>
      </c>
      <c r="E29" s="60"/>
      <c r="F29" s="62">
        <v>14143.5</v>
      </c>
      <c r="G29" s="92">
        <f t="shared" si="0"/>
        <v>107.40917095931233</v>
      </c>
      <c r="H29" s="92">
        <v>0</v>
      </c>
    </row>
    <row r="30" spans="1:8" s="35" customFormat="1" ht="28.5" x14ac:dyDescent="0.25">
      <c r="A30" s="49"/>
      <c r="B30" s="49">
        <v>663</v>
      </c>
      <c r="C30" s="51" t="s">
        <v>179</v>
      </c>
      <c r="D30" s="60">
        <f>D31</f>
        <v>3750</v>
      </c>
      <c r="E30" s="60"/>
      <c r="F30" s="60">
        <f>F31</f>
        <v>9030</v>
      </c>
      <c r="G30" s="92">
        <f t="shared" si="0"/>
        <v>240.79999999999998</v>
      </c>
      <c r="H30" s="92">
        <v>0</v>
      </c>
    </row>
    <row r="31" spans="1:8" s="35" customFormat="1" x14ac:dyDescent="0.25">
      <c r="A31" s="49"/>
      <c r="B31" s="49">
        <v>6631</v>
      </c>
      <c r="C31" s="51" t="s">
        <v>178</v>
      </c>
      <c r="D31" s="62">
        <v>3750</v>
      </c>
      <c r="E31" s="60"/>
      <c r="F31" s="62">
        <v>9030</v>
      </c>
      <c r="G31" s="92">
        <f t="shared" si="0"/>
        <v>240.79999999999998</v>
      </c>
      <c r="H31" s="92">
        <v>0</v>
      </c>
    </row>
    <row r="32" spans="1:8" s="35" customFormat="1" x14ac:dyDescent="0.25">
      <c r="A32" s="49"/>
      <c r="B32" s="49">
        <v>67</v>
      </c>
      <c r="C32" s="65" t="s">
        <v>24</v>
      </c>
      <c r="D32" s="60">
        <v>161487.42000000001</v>
      </c>
      <c r="E32" s="60">
        <v>340476</v>
      </c>
      <c r="F32" s="60">
        <f>F33</f>
        <v>192870.77</v>
      </c>
      <c r="G32" s="92">
        <f t="shared" si="0"/>
        <v>119.43392866143998</v>
      </c>
      <c r="H32" s="92">
        <f t="shared" si="1"/>
        <v>56.647390711826972</v>
      </c>
    </row>
    <row r="33" spans="1:8" s="35" customFormat="1" x14ac:dyDescent="0.25">
      <c r="A33" s="49"/>
      <c r="B33" s="49">
        <v>671</v>
      </c>
      <c r="C33" s="65"/>
      <c r="D33" s="60">
        <f>D34+D35</f>
        <v>161487.42000000001</v>
      </c>
      <c r="E33" s="60"/>
      <c r="F33" s="60">
        <f t="shared" ref="F33" si="3">F34+F35</f>
        <v>192870.77</v>
      </c>
      <c r="G33" s="92">
        <f t="shared" si="0"/>
        <v>119.43392866143998</v>
      </c>
      <c r="H33" s="92">
        <v>0</v>
      </c>
    </row>
    <row r="34" spans="1:8" s="35" customFormat="1" x14ac:dyDescent="0.25">
      <c r="A34" s="49"/>
      <c r="B34" s="49">
        <v>6711</v>
      </c>
      <c r="C34" s="65"/>
      <c r="D34" s="62">
        <v>159487.42000000001</v>
      </c>
      <c r="E34" s="60"/>
      <c r="F34" s="62">
        <v>190870.77</v>
      </c>
      <c r="G34" s="92">
        <f t="shared" si="0"/>
        <v>119.67763350864912</v>
      </c>
      <c r="H34" s="92">
        <v>0</v>
      </c>
    </row>
    <row r="35" spans="1:8" s="35" customFormat="1" x14ac:dyDescent="0.25">
      <c r="A35" s="49"/>
      <c r="B35" s="49">
        <v>6712</v>
      </c>
      <c r="C35" s="65"/>
      <c r="D35" s="62">
        <v>2000</v>
      </c>
      <c r="E35" s="60"/>
      <c r="F35" s="62">
        <v>2000</v>
      </c>
      <c r="G35" s="92">
        <f t="shared" si="0"/>
        <v>100</v>
      </c>
      <c r="H35" s="92">
        <v>0</v>
      </c>
    </row>
    <row r="36" spans="1:8" ht="25.5" customHeight="1" x14ac:dyDescent="0.25">
      <c r="A36" s="55">
        <v>9</v>
      </c>
      <c r="B36" s="147"/>
      <c r="C36" s="147" t="s">
        <v>115</v>
      </c>
      <c r="D36" s="148">
        <f t="shared" ref="D36:F37" si="4">D37</f>
        <v>107810.72</v>
      </c>
      <c r="E36" s="148">
        <f t="shared" si="4"/>
        <v>56000</v>
      </c>
      <c r="F36" s="148">
        <f t="shared" si="4"/>
        <v>0</v>
      </c>
      <c r="G36" s="92">
        <f t="shared" si="0"/>
        <v>0</v>
      </c>
      <c r="H36" s="92">
        <f t="shared" si="1"/>
        <v>0</v>
      </c>
    </row>
    <row r="37" spans="1:8" s="35" customFormat="1" ht="25.5" customHeight="1" x14ac:dyDescent="0.25">
      <c r="A37" s="64"/>
      <c r="B37" s="64">
        <v>92</v>
      </c>
      <c r="C37" s="64" t="s">
        <v>116</v>
      </c>
      <c r="D37" s="60">
        <f t="shared" si="4"/>
        <v>107810.72</v>
      </c>
      <c r="E37" s="60">
        <f t="shared" si="4"/>
        <v>56000</v>
      </c>
      <c r="F37" s="60">
        <f t="shared" si="4"/>
        <v>0</v>
      </c>
      <c r="G37" s="92">
        <f t="shared" si="0"/>
        <v>0</v>
      </c>
      <c r="H37" s="92">
        <f t="shared" si="1"/>
        <v>0</v>
      </c>
    </row>
    <row r="38" spans="1:8" x14ac:dyDescent="0.25">
      <c r="A38" s="49"/>
      <c r="B38" s="49">
        <v>9221</v>
      </c>
      <c r="C38" s="49" t="s">
        <v>180</v>
      </c>
      <c r="D38" s="60">
        <v>107810.72</v>
      </c>
      <c r="E38" s="60">
        <v>56000</v>
      </c>
      <c r="F38" s="60">
        <v>0</v>
      </c>
      <c r="G38" s="92">
        <f t="shared" si="0"/>
        <v>0</v>
      </c>
      <c r="H38" s="92">
        <f t="shared" si="1"/>
        <v>0</v>
      </c>
    </row>
    <row r="39" spans="1:8" x14ac:dyDescent="0.25">
      <c r="A39" s="83"/>
      <c r="B39" s="83"/>
      <c r="C39" s="83"/>
      <c r="D39" s="83"/>
      <c r="E39" s="83"/>
      <c r="F39" s="83"/>
      <c r="G39" s="83"/>
      <c r="H39" s="83"/>
    </row>
    <row r="40" spans="1:8" ht="15.75" customHeight="1" x14ac:dyDescent="0.25">
      <c r="A40" s="216" t="s">
        <v>114</v>
      </c>
      <c r="B40" s="217"/>
      <c r="C40" s="217"/>
      <c r="D40" s="217"/>
      <c r="E40" s="217"/>
      <c r="F40" s="217"/>
      <c r="G40" s="81"/>
      <c r="H40" s="81"/>
    </row>
    <row r="41" spans="1:8" x14ac:dyDescent="0.25">
      <c r="A41" s="79"/>
      <c r="B41" s="79"/>
      <c r="C41" s="79"/>
      <c r="D41" s="79"/>
      <c r="E41" s="79"/>
      <c r="F41" s="79"/>
      <c r="G41" s="79"/>
      <c r="H41" s="79"/>
    </row>
    <row r="42" spans="1:8" ht="32.25" customHeight="1" x14ac:dyDescent="0.25">
      <c r="A42" s="52" t="s">
        <v>6</v>
      </c>
      <c r="B42" s="53" t="s">
        <v>7</v>
      </c>
      <c r="C42" s="53" t="s">
        <v>10</v>
      </c>
      <c r="D42" s="54" t="s">
        <v>128</v>
      </c>
      <c r="E42" s="66" t="s">
        <v>150</v>
      </c>
      <c r="F42" s="52" t="s">
        <v>149</v>
      </c>
      <c r="G42" s="66" t="s">
        <v>129</v>
      </c>
      <c r="H42" s="66" t="s">
        <v>129</v>
      </c>
    </row>
    <row r="43" spans="1:8" ht="12.75" customHeight="1" x14ac:dyDescent="0.25">
      <c r="A43" s="55"/>
      <c r="B43" s="55"/>
      <c r="C43" s="85">
        <v>1</v>
      </c>
      <c r="D43" s="85">
        <v>2</v>
      </c>
      <c r="E43" s="85">
        <v>3</v>
      </c>
      <c r="F43" s="85">
        <v>4</v>
      </c>
      <c r="G43" s="86" t="s">
        <v>142</v>
      </c>
      <c r="H43" s="86" t="s">
        <v>143</v>
      </c>
    </row>
    <row r="44" spans="1:8" ht="24.75" customHeight="1" x14ac:dyDescent="0.25">
      <c r="A44" s="56"/>
      <c r="B44" s="57"/>
      <c r="C44" s="57" t="s">
        <v>61</v>
      </c>
      <c r="D44" s="58">
        <f>D45+D94</f>
        <v>2033807.0200000003</v>
      </c>
      <c r="E44" s="58">
        <f>E45+E94</f>
        <v>3692486</v>
      </c>
      <c r="F44" s="58">
        <f>F45+F94</f>
        <v>1926185.41</v>
      </c>
      <c r="G44" s="92">
        <f>F44/D44*100</f>
        <v>94.708366676795109</v>
      </c>
      <c r="H44" s="92">
        <f>F44/E44*100</f>
        <v>52.165002385926442</v>
      </c>
    </row>
    <row r="45" spans="1:8" ht="25.5" customHeight="1" x14ac:dyDescent="0.25">
      <c r="A45" s="55">
        <v>3</v>
      </c>
      <c r="B45" s="55"/>
      <c r="C45" s="55" t="s">
        <v>11</v>
      </c>
      <c r="D45" s="59">
        <f>D46+D53+D85+D88+D91</f>
        <v>2019342.7300000002</v>
      </c>
      <c r="E45" s="59">
        <f t="shared" ref="E45:F45" si="5">E46+E53+E85+E88+E91</f>
        <v>3651986</v>
      </c>
      <c r="F45" s="59">
        <f t="shared" si="5"/>
        <v>1921032.53</v>
      </c>
      <c r="G45" s="92">
        <f t="shared" ref="G45:G101" si="6">F45/D45*100</f>
        <v>95.131574321710104</v>
      </c>
      <c r="H45" s="92">
        <f t="shared" ref="H45:H102" si="7">F45/E45*100</f>
        <v>52.602406745261341</v>
      </c>
    </row>
    <row r="46" spans="1:8" s="35" customFormat="1" x14ac:dyDescent="0.25">
      <c r="A46" s="64"/>
      <c r="B46" s="64">
        <v>31</v>
      </c>
      <c r="C46" s="64" t="s">
        <v>12</v>
      </c>
      <c r="D46" s="95">
        <v>1752953.59</v>
      </c>
      <c r="E46" s="95">
        <v>3261940</v>
      </c>
      <c r="F46" s="95">
        <f>F47+F49+F51</f>
        <v>1670829.56</v>
      </c>
      <c r="G46" s="92">
        <f t="shared" si="6"/>
        <v>95.315105290380217</v>
      </c>
      <c r="H46" s="92">
        <f t="shared" si="7"/>
        <v>51.221958711686909</v>
      </c>
    </row>
    <row r="47" spans="1:8" s="35" customFormat="1" x14ac:dyDescent="0.25">
      <c r="A47" s="64"/>
      <c r="B47" s="65">
        <v>311</v>
      </c>
      <c r="C47" s="65" t="s">
        <v>184</v>
      </c>
      <c r="D47" s="97">
        <f>D48</f>
        <v>1466807.41</v>
      </c>
      <c r="E47" s="95"/>
      <c r="F47" s="97">
        <f>F48</f>
        <v>1385255.35</v>
      </c>
      <c r="G47" s="92">
        <f t="shared" si="6"/>
        <v>94.440165801998518</v>
      </c>
      <c r="H47" s="92">
        <v>0</v>
      </c>
    </row>
    <row r="48" spans="1:8" s="35" customFormat="1" x14ac:dyDescent="0.25">
      <c r="A48" s="64"/>
      <c r="B48" s="65">
        <v>3111</v>
      </c>
      <c r="C48" s="65" t="s">
        <v>185</v>
      </c>
      <c r="D48" s="97">
        <v>1466807.41</v>
      </c>
      <c r="E48" s="95"/>
      <c r="F48" s="97">
        <v>1385255.35</v>
      </c>
      <c r="G48" s="92">
        <f t="shared" si="6"/>
        <v>94.440165801998518</v>
      </c>
      <c r="H48" s="92">
        <v>0</v>
      </c>
    </row>
    <row r="49" spans="1:8" s="35" customFormat="1" x14ac:dyDescent="0.25">
      <c r="A49" s="64"/>
      <c r="B49" s="65">
        <v>312</v>
      </c>
      <c r="C49" s="65" t="s">
        <v>183</v>
      </c>
      <c r="D49" s="97">
        <f>D50</f>
        <v>50441.87</v>
      </c>
      <c r="E49" s="95"/>
      <c r="F49" s="97">
        <f>F50</f>
        <v>58038.9</v>
      </c>
      <c r="G49" s="92">
        <f t="shared" si="6"/>
        <v>115.06096026971244</v>
      </c>
      <c r="H49" s="92">
        <v>0</v>
      </c>
    </row>
    <row r="50" spans="1:8" s="35" customFormat="1" x14ac:dyDescent="0.25">
      <c r="A50" s="64"/>
      <c r="B50" s="65">
        <v>3121</v>
      </c>
      <c r="C50" s="65" t="s">
        <v>183</v>
      </c>
      <c r="D50" s="97">
        <v>50441.87</v>
      </c>
      <c r="E50" s="95"/>
      <c r="F50" s="97">
        <v>58038.9</v>
      </c>
      <c r="G50" s="92">
        <f t="shared" si="6"/>
        <v>115.06096026971244</v>
      </c>
      <c r="H50" s="92">
        <v>0</v>
      </c>
    </row>
    <row r="51" spans="1:8" s="35" customFormat="1" x14ac:dyDescent="0.25">
      <c r="A51" s="64"/>
      <c r="B51" s="65">
        <v>313</v>
      </c>
      <c r="C51" s="65" t="s">
        <v>182</v>
      </c>
      <c r="D51" s="97">
        <f>D52</f>
        <v>235704.31</v>
      </c>
      <c r="E51" s="95"/>
      <c r="F51" s="97">
        <f>F52</f>
        <v>227535.31</v>
      </c>
      <c r="G51" s="92">
        <f t="shared" si="6"/>
        <v>96.534216960224441</v>
      </c>
      <c r="H51" s="92">
        <v>0</v>
      </c>
    </row>
    <row r="52" spans="1:8" s="35" customFormat="1" x14ac:dyDescent="0.25">
      <c r="A52" s="64"/>
      <c r="B52" s="65">
        <v>3132</v>
      </c>
      <c r="C52" s="65" t="s">
        <v>181</v>
      </c>
      <c r="D52" s="97">
        <v>235704.31</v>
      </c>
      <c r="E52" s="95"/>
      <c r="F52" s="97">
        <v>227535.31</v>
      </c>
      <c r="G52" s="92">
        <f t="shared" si="6"/>
        <v>96.534216960224441</v>
      </c>
      <c r="H52" s="92">
        <v>0</v>
      </c>
    </row>
    <row r="53" spans="1:8" s="35" customFormat="1" x14ac:dyDescent="0.25">
      <c r="A53" s="49"/>
      <c r="B53" s="47">
        <v>32</v>
      </c>
      <c r="C53" s="47" t="s">
        <v>20</v>
      </c>
      <c r="D53" s="60">
        <v>262620.21999999997</v>
      </c>
      <c r="E53" s="60">
        <v>381346</v>
      </c>
      <c r="F53" s="60">
        <f>F54+F59+F66+F76+F77</f>
        <v>241638.83000000002</v>
      </c>
      <c r="G53" s="92">
        <f t="shared" si="6"/>
        <v>92.010748448843742</v>
      </c>
      <c r="H53" s="92">
        <f t="shared" si="7"/>
        <v>63.364721276740809</v>
      </c>
    </row>
    <row r="54" spans="1:8" s="35" customFormat="1" x14ac:dyDescent="0.25">
      <c r="A54" s="49"/>
      <c r="B54" s="49" t="s">
        <v>186</v>
      </c>
      <c r="C54" s="49" t="s">
        <v>230</v>
      </c>
      <c r="D54" s="60">
        <f>D55+D56+D58</f>
        <v>53669.359999999993</v>
      </c>
      <c r="E54" s="60"/>
      <c r="F54" s="60">
        <f>F55+F56+F57+F58</f>
        <v>92380.75</v>
      </c>
      <c r="G54" s="92">
        <f t="shared" si="6"/>
        <v>172.12940493421203</v>
      </c>
      <c r="H54" s="92">
        <v>0</v>
      </c>
    </row>
    <row r="55" spans="1:8" s="35" customFormat="1" x14ac:dyDescent="0.25">
      <c r="A55" s="49"/>
      <c r="B55" s="49" t="s">
        <v>187</v>
      </c>
      <c r="C55" s="49" t="s">
        <v>188</v>
      </c>
      <c r="D55" s="62">
        <v>10560.55</v>
      </c>
      <c r="E55" s="62"/>
      <c r="F55" s="62">
        <v>14364.54</v>
      </c>
      <c r="G55" s="92">
        <f t="shared" si="6"/>
        <v>136.02075649469018</v>
      </c>
      <c r="H55" s="92">
        <v>0</v>
      </c>
    </row>
    <row r="56" spans="1:8" s="35" customFormat="1" x14ac:dyDescent="0.25">
      <c r="A56" s="49"/>
      <c r="B56" s="49" t="s">
        <v>189</v>
      </c>
      <c r="C56" s="49" t="s">
        <v>190</v>
      </c>
      <c r="D56" s="62">
        <v>42409.46</v>
      </c>
      <c r="E56" s="62"/>
      <c r="F56" s="62">
        <v>53723.6</v>
      </c>
      <c r="G56" s="92">
        <f t="shared" si="6"/>
        <v>126.67834016278444</v>
      </c>
      <c r="H56" s="92">
        <v>0</v>
      </c>
    </row>
    <row r="57" spans="1:8" s="35" customFormat="1" x14ac:dyDescent="0.25">
      <c r="A57" s="49"/>
      <c r="B57" s="49" t="s">
        <v>191</v>
      </c>
      <c r="C57" s="49" t="s">
        <v>192</v>
      </c>
      <c r="D57" s="62">
        <v>27746.720000000001</v>
      </c>
      <c r="E57" s="62"/>
      <c r="F57" s="62">
        <v>23917.96</v>
      </c>
      <c r="G57" s="92">
        <f t="shared" si="6"/>
        <v>86.201035653943961</v>
      </c>
      <c r="H57" s="92">
        <v>0</v>
      </c>
    </row>
    <row r="58" spans="1:8" s="35" customFormat="1" x14ac:dyDescent="0.25">
      <c r="A58" s="49"/>
      <c r="B58" s="49" t="s">
        <v>193</v>
      </c>
      <c r="C58" s="49" t="s">
        <v>194</v>
      </c>
      <c r="D58" s="62">
        <v>699.35</v>
      </c>
      <c r="E58" s="62"/>
      <c r="F58" s="62">
        <v>374.65</v>
      </c>
      <c r="G58" s="92">
        <f t="shared" si="6"/>
        <v>53.571173232287116</v>
      </c>
      <c r="H58" s="92">
        <v>0</v>
      </c>
    </row>
    <row r="59" spans="1:8" s="35" customFormat="1" x14ac:dyDescent="0.25">
      <c r="A59" s="49"/>
      <c r="B59" s="49" t="s">
        <v>195</v>
      </c>
      <c r="C59" s="49" t="s">
        <v>231</v>
      </c>
      <c r="D59" s="60">
        <f>D60+D61+D62+D63+D64+D65</f>
        <v>53379.610000000008</v>
      </c>
      <c r="E59" s="60"/>
      <c r="F59" s="60">
        <f t="shared" ref="F59" si="8">F60+F61+F62+F63+F64+F65</f>
        <v>54764</v>
      </c>
      <c r="G59" s="92">
        <f t="shared" si="6"/>
        <v>102.59348091902505</v>
      </c>
      <c r="H59" s="92">
        <v>0</v>
      </c>
    </row>
    <row r="60" spans="1:8" s="35" customFormat="1" x14ac:dyDescent="0.25">
      <c r="A60" s="49"/>
      <c r="B60" s="49" t="s">
        <v>196</v>
      </c>
      <c r="C60" s="49" t="s">
        <v>197</v>
      </c>
      <c r="D60" s="62">
        <v>9338.23</v>
      </c>
      <c r="E60" s="62"/>
      <c r="F60" s="62">
        <v>15247.52</v>
      </c>
      <c r="G60" s="92">
        <f t="shared" si="6"/>
        <v>163.28062170239971</v>
      </c>
      <c r="H60" s="92">
        <v>0</v>
      </c>
    </row>
    <row r="61" spans="1:8" s="35" customFormat="1" x14ac:dyDescent="0.25">
      <c r="A61" s="49"/>
      <c r="B61" s="49" t="s">
        <v>198</v>
      </c>
      <c r="C61" s="49" t="s">
        <v>199</v>
      </c>
      <c r="D61" s="62">
        <v>2432.63</v>
      </c>
      <c r="E61" s="62"/>
      <c r="F61" s="62">
        <v>5590.99</v>
      </c>
      <c r="G61" s="92">
        <f t="shared" si="6"/>
        <v>229.83314355245145</v>
      </c>
      <c r="H61" s="92">
        <v>0</v>
      </c>
    </row>
    <row r="62" spans="1:8" s="35" customFormat="1" x14ac:dyDescent="0.25">
      <c r="A62" s="49"/>
      <c r="B62" s="49" t="s">
        <v>200</v>
      </c>
      <c r="C62" s="49" t="s">
        <v>201</v>
      </c>
      <c r="D62" s="62">
        <v>39500.04</v>
      </c>
      <c r="E62" s="62"/>
      <c r="F62" s="62">
        <v>31322.27</v>
      </c>
      <c r="G62" s="92">
        <f t="shared" si="6"/>
        <v>79.296805775386559</v>
      </c>
      <c r="H62" s="92">
        <v>0</v>
      </c>
    </row>
    <row r="63" spans="1:8" s="35" customFormat="1" x14ac:dyDescent="0.25">
      <c r="A63" s="49"/>
      <c r="B63" s="49" t="s">
        <v>202</v>
      </c>
      <c r="C63" s="49" t="s">
        <v>203</v>
      </c>
      <c r="D63" s="62">
        <v>995.41</v>
      </c>
      <c r="E63" s="62"/>
      <c r="F63" s="62">
        <v>1073.94</v>
      </c>
      <c r="G63" s="92">
        <f t="shared" si="6"/>
        <v>107.88921148069642</v>
      </c>
      <c r="H63" s="92">
        <v>0</v>
      </c>
    </row>
    <row r="64" spans="1:8" s="35" customFormat="1" x14ac:dyDescent="0.25">
      <c r="A64" s="49"/>
      <c r="B64" s="49" t="s">
        <v>204</v>
      </c>
      <c r="C64" s="49" t="s">
        <v>205</v>
      </c>
      <c r="D64" s="62">
        <v>591.5</v>
      </c>
      <c r="E64" s="62"/>
      <c r="F64" s="62">
        <v>1058.83</v>
      </c>
      <c r="G64" s="92">
        <f t="shared" si="6"/>
        <v>179.00760777683854</v>
      </c>
      <c r="H64" s="92">
        <v>0</v>
      </c>
    </row>
    <row r="65" spans="1:8" s="35" customFormat="1" x14ac:dyDescent="0.25">
      <c r="A65" s="49"/>
      <c r="B65" s="49" t="s">
        <v>206</v>
      </c>
      <c r="C65" s="49" t="s">
        <v>207</v>
      </c>
      <c r="D65" s="62">
        <v>521.79999999999995</v>
      </c>
      <c r="E65" s="62"/>
      <c r="F65" s="62">
        <v>470.45</v>
      </c>
      <c r="G65" s="92">
        <f t="shared" si="6"/>
        <v>90.159064775776159</v>
      </c>
      <c r="H65" s="92">
        <v>0</v>
      </c>
    </row>
    <row r="66" spans="1:8" s="35" customFormat="1" x14ac:dyDescent="0.25">
      <c r="A66" s="49"/>
      <c r="B66" s="49" t="s">
        <v>208</v>
      </c>
      <c r="C66" s="49" t="s">
        <v>209</v>
      </c>
      <c r="D66" s="60">
        <f>D67+D68+D69+D70+D71+D72+D73+D74+D75</f>
        <v>40425.700000000004</v>
      </c>
      <c r="E66" s="60"/>
      <c r="F66" s="60">
        <f t="shared" ref="F66" si="9">F67+F68+F69+F70+F71+F72+F73+F74+F75</f>
        <v>48012.57</v>
      </c>
      <c r="G66" s="92">
        <f t="shared" si="6"/>
        <v>118.76744249326541</v>
      </c>
      <c r="H66" s="92">
        <v>0</v>
      </c>
    </row>
    <row r="67" spans="1:8" s="35" customFormat="1" x14ac:dyDescent="0.25">
      <c r="A67" s="49"/>
      <c r="B67" s="49" t="s">
        <v>210</v>
      </c>
      <c r="C67" s="49" t="s">
        <v>211</v>
      </c>
      <c r="D67" s="62">
        <v>5325.4</v>
      </c>
      <c r="E67" s="62"/>
      <c r="F67" s="62">
        <v>8058.83</v>
      </c>
      <c r="G67" s="92">
        <f t="shared" si="6"/>
        <v>151.32816314267475</v>
      </c>
      <c r="H67" s="92">
        <v>0</v>
      </c>
    </row>
    <row r="68" spans="1:8" s="35" customFormat="1" x14ac:dyDescent="0.25">
      <c r="A68" s="49"/>
      <c r="B68" s="49" t="s">
        <v>212</v>
      </c>
      <c r="C68" s="49" t="s">
        <v>213</v>
      </c>
      <c r="D68" s="62">
        <v>10482.780000000001</v>
      </c>
      <c r="E68" s="62"/>
      <c r="F68" s="62">
        <v>11006.61</v>
      </c>
      <c r="G68" s="92">
        <f t="shared" si="6"/>
        <v>104.99705230864332</v>
      </c>
      <c r="H68" s="92">
        <v>0</v>
      </c>
    </row>
    <row r="69" spans="1:8" s="35" customFormat="1" x14ac:dyDescent="0.25">
      <c r="A69" s="49"/>
      <c r="B69" s="49" t="s">
        <v>214</v>
      </c>
      <c r="C69" s="49" t="s">
        <v>215</v>
      </c>
      <c r="D69" s="62">
        <v>1196.83</v>
      </c>
      <c r="E69" s="62"/>
      <c r="F69" s="62">
        <v>1991.71</v>
      </c>
      <c r="G69" s="92">
        <f t="shared" si="6"/>
        <v>166.41544747374314</v>
      </c>
      <c r="H69" s="92">
        <v>0</v>
      </c>
    </row>
    <row r="70" spans="1:8" s="35" customFormat="1" x14ac:dyDescent="0.25">
      <c r="A70" s="49"/>
      <c r="B70" s="49" t="s">
        <v>216</v>
      </c>
      <c r="C70" s="49" t="s">
        <v>217</v>
      </c>
      <c r="D70" s="62">
        <v>3728.9</v>
      </c>
      <c r="E70" s="62"/>
      <c r="F70" s="62">
        <v>3567.71</v>
      </c>
      <c r="G70" s="92">
        <f t="shared" si="6"/>
        <v>95.677277481294752</v>
      </c>
      <c r="H70" s="92">
        <v>0</v>
      </c>
    </row>
    <row r="71" spans="1:8" s="35" customFormat="1" x14ac:dyDescent="0.25">
      <c r="A71" s="49"/>
      <c r="B71" s="49" t="s">
        <v>218</v>
      </c>
      <c r="C71" s="49" t="s">
        <v>219</v>
      </c>
      <c r="D71" s="62">
        <v>3709.33</v>
      </c>
      <c r="E71" s="62"/>
      <c r="F71" s="62">
        <v>4976.99</v>
      </c>
      <c r="G71" s="92">
        <f t="shared" si="6"/>
        <v>134.17490490196343</v>
      </c>
      <c r="H71" s="92">
        <v>0</v>
      </c>
    </row>
    <row r="72" spans="1:8" s="35" customFormat="1" x14ac:dyDescent="0.25">
      <c r="A72" s="49"/>
      <c r="B72" s="49" t="s">
        <v>220</v>
      </c>
      <c r="C72" s="49" t="s">
        <v>221</v>
      </c>
      <c r="D72" s="62">
        <v>0</v>
      </c>
      <c r="E72" s="62"/>
      <c r="F72" s="62">
        <v>934.24</v>
      </c>
      <c r="G72" s="92">
        <v>0</v>
      </c>
      <c r="H72" s="92">
        <v>0</v>
      </c>
    </row>
    <row r="73" spans="1:8" s="35" customFormat="1" x14ac:dyDescent="0.25">
      <c r="A73" s="49"/>
      <c r="B73" s="49" t="s">
        <v>222</v>
      </c>
      <c r="C73" s="49" t="s">
        <v>223</v>
      </c>
      <c r="D73" s="62">
        <v>9600.67</v>
      </c>
      <c r="E73" s="62"/>
      <c r="F73" s="62">
        <v>9755.3799999999992</v>
      </c>
      <c r="G73" s="92">
        <f t="shared" si="6"/>
        <v>101.61145003421635</v>
      </c>
      <c r="H73" s="92">
        <v>0</v>
      </c>
    </row>
    <row r="74" spans="1:8" s="35" customFormat="1" x14ac:dyDescent="0.25">
      <c r="A74" s="49"/>
      <c r="B74" s="49" t="s">
        <v>224</v>
      </c>
      <c r="C74" s="49" t="s">
        <v>225</v>
      </c>
      <c r="D74" s="62">
        <v>3938.1</v>
      </c>
      <c r="E74" s="62"/>
      <c r="F74" s="62">
        <v>3513.09</v>
      </c>
      <c r="G74" s="92">
        <f t="shared" si="6"/>
        <v>89.207739772986983</v>
      </c>
      <c r="H74" s="92">
        <v>0</v>
      </c>
    </row>
    <row r="75" spans="1:8" s="35" customFormat="1" x14ac:dyDescent="0.25">
      <c r="A75" s="49"/>
      <c r="B75" s="49" t="s">
        <v>226</v>
      </c>
      <c r="C75" s="49" t="s">
        <v>227</v>
      </c>
      <c r="D75" s="62">
        <v>2443.69</v>
      </c>
      <c r="E75" s="62"/>
      <c r="F75" s="62">
        <v>4208.01</v>
      </c>
      <c r="G75" s="92">
        <f t="shared" si="6"/>
        <v>172.1990105127901</v>
      </c>
      <c r="H75" s="92">
        <v>0</v>
      </c>
    </row>
    <row r="76" spans="1:8" s="35" customFormat="1" x14ac:dyDescent="0.25">
      <c r="A76" s="49"/>
      <c r="B76" s="49" t="s">
        <v>228</v>
      </c>
      <c r="C76" s="49" t="s">
        <v>229</v>
      </c>
      <c r="D76" s="60">
        <v>65957.850000000006</v>
      </c>
      <c r="E76" s="60"/>
      <c r="F76" s="60">
        <v>34135.15</v>
      </c>
      <c r="G76" s="92">
        <f t="shared" si="6"/>
        <v>51.752975574552529</v>
      </c>
      <c r="H76" s="92">
        <v>0</v>
      </c>
    </row>
    <row r="77" spans="1:8" s="35" customFormat="1" x14ac:dyDescent="0.25">
      <c r="A77" s="49"/>
      <c r="B77" s="49" t="s">
        <v>232</v>
      </c>
      <c r="C77" s="49" t="s">
        <v>233</v>
      </c>
      <c r="D77" s="60">
        <f t="shared" ref="D77" si="10">D78+D79+D80+D81+D82+D83+D84</f>
        <v>21440.98</v>
      </c>
      <c r="E77" s="60"/>
      <c r="F77" s="60">
        <f>F78+F79+F80+F81+F82+F83+F84</f>
        <v>12346.36</v>
      </c>
      <c r="G77" s="92">
        <f t="shared" si="6"/>
        <v>57.583002269485817</v>
      </c>
      <c r="H77" s="92">
        <v>0</v>
      </c>
    </row>
    <row r="78" spans="1:8" s="35" customFormat="1" x14ac:dyDescent="0.25">
      <c r="A78" s="49"/>
      <c r="B78" s="49" t="s">
        <v>234</v>
      </c>
      <c r="C78" s="49" t="s">
        <v>235</v>
      </c>
      <c r="D78" s="62">
        <v>1024.55</v>
      </c>
      <c r="E78" s="62"/>
      <c r="F78" s="62">
        <v>1243.83</v>
      </c>
      <c r="G78" s="92">
        <f t="shared" si="6"/>
        <v>121.40256698062564</v>
      </c>
      <c r="H78" s="92">
        <v>0</v>
      </c>
    </row>
    <row r="79" spans="1:8" s="35" customFormat="1" x14ac:dyDescent="0.25">
      <c r="A79" s="49"/>
      <c r="B79" s="49" t="s">
        <v>236</v>
      </c>
      <c r="C79" s="49" t="s">
        <v>237</v>
      </c>
      <c r="D79" s="62">
        <v>2665.61</v>
      </c>
      <c r="E79" s="62"/>
      <c r="F79" s="62">
        <v>2653.55</v>
      </c>
      <c r="G79" s="92">
        <f t="shared" si="6"/>
        <v>99.547570724899742</v>
      </c>
      <c r="H79" s="92">
        <v>0</v>
      </c>
    </row>
    <row r="80" spans="1:8" s="35" customFormat="1" x14ac:dyDescent="0.25">
      <c r="A80" s="49"/>
      <c r="B80" s="49" t="s">
        <v>238</v>
      </c>
      <c r="C80" s="49" t="s">
        <v>239</v>
      </c>
      <c r="D80" s="62">
        <v>0</v>
      </c>
      <c r="E80" s="62"/>
      <c r="F80" s="62">
        <v>141.21</v>
      </c>
      <c r="G80" s="92">
        <v>0</v>
      </c>
      <c r="H80" s="92">
        <v>0</v>
      </c>
    </row>
    <row r="81" spans="1:8" s="35" customFormat="1" x14ac:dyDescent="0.25">
      <c r="A81" s="49"/>
      <c r="B81" s="49" t="s">
        <v>240</v>
      </c>
      <c r="C81" s="49" t="s">
        <v>241</v>
      </c>
      <c r="D81" s="62">
        <v>85</v>
      </c>
      <c r="E81" s="62"/>
      <c r="F81" s="62">
        <v>90</v>
      </c>
      <c r="G81" s="92">
        <f t="shared" si="6"/>
        <v>105.88235294117648</v>
      </c>
      <c r="H81" s="92">
        <v>0</v>
      </c>
    </row>
    <row r="82" spans="1:8" s="35" customFormat="1" x14ac:dyDescent="0.25">
      <c r="A82" s="49"/>
      <c r="B82" s="49" t="s">
        <v>242</v>
      </c>
      <c r="C82" s="49" t="s">
        <v>102</v>
      </c>
      <c r="D82" s="62">
        <v>1459.44</v>
      </c>
      <c r="E82" s="62"/>
      <c r="F82" s="62">
        <v>337.44</v>
      </c>
      <c r="G82" s="92">
        <f t="shared" si="6"/>
        <v>23.121197171517842</v>
      </c>
      <c r="H82" s="92">
        <v>0</v>
      </c>
    </row>
    <row r="83" spans="1:8" s="35" customFormat="1" x14ac:dyDescent="0.25">
      <c r="A83" s="49"/>
      <c r="B83" s="49" t="s">
        <v>243</v>
      </c>
      <c r="C83" s="49" t="s">
        <v>244</v>
      </c>
      <c r="D83" s="62">
        <v>0</v>
      </c>
      <c r="E83" s="62"/>
      <c r="F83" s="62">
        <v>0</v>
      </c>
      <c r="G83" s="92">
        <v>0</v>
      </c>
      <c r="H83" s="92">
        <v>0</v>
      </c>
    </row>
    <row r="84" spans="1:8" s="35" customFormat="1" x14ac:dyDescent="0.25">
      <c r="A84" s="49"/>
      <c r="B84" s="49" t="s">
        <v>245</v>
      </c>
      <c r="C84" s="49" t="s">
        <v>246</v>
      </c>
      <c r="D84" s="62">
        <v>16206.38</v>
      </c>
      <c r="E84" s="62"/>
      <c r="F84" s="62">
        <v>7880.33</v>
      </c>
      <c r="G84" s="92">
        <f t="shared" si="6"/>
        <v>48.624862554129919</v>
      </c>
      <c r="H84" s="92">
        <v>0</v>
      </c>
    </row>
    <row r="85" spans="1:8" s="35" customFormat="1" x14ac:dyDescent="0.25">
      <c r="A85" s="49"/>
      <c r="B85" s="47">
        <v>34</v>
      </c>
      <c r="C85" s="47" t="s">
        <v>66</v>
      </c>
      <c r="D85" s="60">
        <v>909.87</v>
      </c>
      <c r="E85" s="60">
        <v>200</v>
      </c>
      <c r="F85" s="60">
        <v>329.78</v>
      </c>
      <c r="G85" s="92">
        <f t="shared" si="6"/>
        <v>36.244738259311767</v>
      </c>
      <c r="H85" s="92">
        <f t="shared" si="7"/>
        <v>164.89</v>
      </c>
    </row>
    <row r="86" spans="1:8" s="35" customFormat="1" x14ac:dyDescent="0.25">
      <c r="A86" s="49"/>
      <c r="B86" s="49">
        <v>341</v>
      </c>
      <c r="C86" s="49" t="s">
        <v>248</v>
      </c>
      <c r="D86" s="60">
        <v>909.87</v>
      </c>
      <c r="E86" s="60"/>
      <c r="F86" s="60">
        <v>329.78</v>
      </c>
      <c r="G86" s="92">
        <f t="shared" si="6"/>
        <v>36.244738259311767</v>
      </c>
      <c r="H86" s="92">
        <v>0</v>
      </c>
    </row>
    <row r="87" spans="1:8" s="35" customFormat="1" x14ac:dyDescent="0.25">
      <c r="A87" s="49"/>
      <c r="B87" s="49">
        <v>3431</v>
      </c>
      <c r="C87" s="49" t="s">
        <v>247</v>
      </c>
      <c r="D87" s="62">
        <v>909.87</v>
      </c>
      <c r="E87" s="60"/>
      <c r="F87" s="62">
        <v>329.78</v>
      </c>
      <c r="G87" s="92">
        <f t="shared" si="6"/>
        <v>36.244738259311767</v>
      </c>
      <c r="H87" s="92">
        <v>0</v>
      </c>
    </row>
    <row r="88" spans="1:8" s="35" customFormat="1" x14ac:dyDescent="0.25">
      <c r="A88" s="49"/>
      <c r="B88" s="47">
        <v>37</v>
      </c>
      <c r="C88" s="50" t="s">
        <v>67</v>
      </c>
      <c r="D88" s="60">
        <v>2859.05</v>
      </c>
      <c r="E88" s="60">
        <v>6500</v>
      </c>
      <c r="F88" s="60">
        <f>F89</f>
        <v>6225.98</v>
      </c>
      <c r="G88" s="92">
        <f t="shared" si="6"/>
        <v>217.76394256833561</v>
      </c>
      <c r="H88" s="92">
        <f t="shared" si="7"/>
        <v>95.784307692307692</v>
      </c>
    </row>
    <row r="89" spans="1:8" s="35" customFormat="1" x14ac:dyDescent="0.25">
      <c r="A89" s="49"/>
      <c r="B89" s="49">
        <v>372</v>
      </c>
      <c r="C89" s="51" t="s">
        <v>249</v>
      </c>
      <c r="D89" s="60">
        <v>2859.05</v>
      </c>
      <c r="E89" s="60"/>
      <c r="F89" s="60">
        <f>F90</f>
        <v>6225.98</v>
      </c>
      <c r="G89" s="92">
        <f t="shared" si="6"/>
        <v>217.76394256833561</v>
      </c>
      <c r="H89" s="92">
        <v>0</v>
      </c>
    </row>
    <row r="90" spans="1:8" s="35" customFormat="1" x14ac:dyDescent="0.25">
      <c r="A90" s="49"/>
      <c r="B90" s="49">
        <v>3722</v>
      </c>
      <c r="C90" s="51" t="s">
        <v>250</v>
      </c>
      <c r="D90" s="62">
        <v>2859.05</v>
      </c>
      <c r="E90" s="60"/>
      <c r="F90" s="62">
        <v>6225.98</v>
      </c>
      <c r="G90" s="92">
        <f t="shared" si="6"/>
        <v>217.76394256833561</v>
      </c>
      <c r="H90" s="92">
        <v>0</v>
      </c>
    </row>
    <row r="91" spans="1:8" s="35" customFormat="1" x14ac:dyDescent="0.25">
      <c r="A91" s="49"/>
      <c r="B91" s="49">
        <v>38</v>
      </c>
      <c r="C91" s="50" t="s">
        <v>251</v>
      </c>
      <c r="D91" s="60">
        <v>0</v>
      </c>
      <c r="E91" s="60">
        <v>2000</v>
      </c>
      <c r="F91" s="60">
        <f>F92</f>
        <v>2008.38</v>
      </c>
      <c r="G91" s="92">
        <v>0</v>
      </c>
      <c r="H91" s="92">
        <f t="shared" si="7"/>
        <v>100.41900000000001</v>
      </c>
    </row>
    <row r="92" spans="1:8" s="35" customFormat="1" x14ac:dyDescent="0.25">
      <c r="A92" s="49"/>
      <c r="B92" s="49">
        <v>381</v>
      </c>
      <c r="C92" s="51" t="s">
        <v>178</v>
      </c>
      <c r="D92" s="60">
        <v>0</v>
      </c>
      <c r="E92" s="60"/>
      <c r="F92" s="60">
        <f>F93</f>
        <v>2008.38</v>
      </c>
      <c r="G92" s="92">
        <v>0</v>
      </c>
      <c r="H92" s="92">
        <v>0</v>
      </c>
    </row>
    <row r="93" spans="1:8" s="35" customFormat="1" x14ac:dyDescent="0.25">
      <c r="A93" s="49"/>
      <c r="B93" s="49">
        <v>3811</v>
      </c>
      <c r="C93" s="51" t="s">
        <v>252</v>
      </c>
      <c r="D93" s="62">
        <v>0</v>
      </c>
      <c r="E93" s="60"/>
      <c r="F93" s="62">
        <v>2008.38</v>
      </c>
      <c r="G93" s="92">
        <v>0</v>
      </c>
      <c r="H93" s="92">
        <v>0</v>
      </c>
    </row>
    <row r="94" spans="1:8" ht="24.75" customHeight="1" x14ac:dyDescent="0.25">
      <c r="A94" s="67">
        <v>4</v>
      </c>
      <c r="B94" s="68"/>
      <c r="C94" s="69" t="s">
        <v>13</v>
      </c>
      <c r="D94" s="59">
        <f>D95</f>
        <v>14464.29</v>
      </c>
      <c r="E94" s="59">
        <f>E95+E102</f>
        <v>40500</v>
      </c>
      <c r="F94" s="59">
        <f>F95</f>
        <v>5152.88</v>
      </c>
      <c r="G94" s="92">
        <f t="shared" si="6"/>
        <v>35.624838827208251</v>
      </c>
      <c r="H94" s="92">
        <f t="shared" si="7"/>
        <v>12.723160493827161</v>
      </c>
    </row>
    <row r="95" spans="1:8" s="35" customFormat="1" x14ac:dyDescent="0.25">
      <c r="A95" s="65"/>
      <c r="B95" s="64">
        <v>42</v>
      </c>
      <c r="C95" s="150" t="s">
        <v>14</v>
      </c>
      <c r="D95" s="60">
        <v>14464.29</v>
      </c>
      <c r="E95" s="60">
        <v>40000</v>
      </c>
      <c r="F95" s="60">
        <f>F96+F100</f>
        <v>5152.88</v>
      </c>
      <c r="G95" s="92">
        <f t="shared" si="6"/>
        <v>35.624838827208251</v>
      </c>
      <c r="H95" s="92">
        <f t="shared" si="7"/>
        <v>12.882199999999999</v>
      </c>
    </row>
    <row r="96" spans="1:8" s="35" customFormat="1" x14ac:dyDescent="0.25">
      <c r="A96" s="65"/>
      <c r="B96" s="65">
        <v>422</v>
      </c>
      <c r="C96" s="75" t="s">
        <v>253</v>
      </c>
      <c r="D96" s="60">
        <v>12400.34</v>
      </c>
      <c r="E96" s="60"/>
      <c r="F96" s="60">
        <v>3098.77</v>
      </c>
      <c r="G96" s="92">
        <f t="shared" si="6"/>
        <v>24.989395452060183</v>
      </c>
      <c r="H96" s="92">
        <v>0</v>
      </c>
    </row>
    <row r="97" spans="1:8" s="35" customFormat="1" x14ac:dyDescent="0.25">
      <c r="A97" s="65"/>
      <c r="B97" s="65">
        <v>4221</v>
      </c>
      <c r="C97" s="75" t="s">
        <v>258</v>
      </c>
      <c r="D97" s="62">
        <v>2739.99</v>
      </c>
      <c r="E97" s="60"/>
      <c r="F97" s="62">
        <v>1856.25</v>
      </c>
      <c r="G97" s="92">
        <f t="shared" si="6"/>
        <v>67.746597615319772</v>
      </c>
      <c r="H97" s="92">
        <v>0</v>
      </c>
    </row>
    <row r="98" spans="1:8" s="35" customFormat="1" x14ac:dyDescent="0.25">
      <c r="A98" s="65"/>
      <c r="B98" s="65">
        <v>4222</v>
      </c>
      <c r="C98" s="75" t="s">
        <v>257</v>
      </c>
      <c r="D98" s="60">
        <v>1018.3</v>
      </c>
      <c r="E98" s="60"/>
      <c r="F98" s="62">
        <v>0</v>
      </c>
      <c r="G98" s="92">
        <f t="shared" si="6"/>
        <v>0</v>
      </c>
      <c r="H98" s="92">
        <v>0</v>
      </c>
    </row>
    <row r="99" spans="1:8" s="35" customFormat="1" x14ac:dyDescent="0.25">
      <c r="A99" s="65"/>
      <c r="B99" s="65">
        <v>4227</v>
      </c>
      <c r="C99" s="75" t="s">
        <v>256</v>
      </c>
      <c r="D99" s="62">
        <v>8642.0499999999993</v>
      </c>
      <c r="E99" s="60"/>
      <c r="F99" s="62">
        <v>1242.52</v>
      </c>
      <c r="G99" s="92">
        <f t="shared" si="6"/>
        <v>14.377607164966646</v>
      </c>
      <c r="H99" s="92">
        <v>0</v>
      </c>
    </row>
    <row r="100" spans="1:8" s="35" customFormat="1" x14ac:dyDescent="0.25">
      <c r="A100" s="65"/>
      <c r="B100" s="65">
        <v>424</v>
      </c>
      <c r="C100" s="75" t="s">
        <v>255</v>
      </c>
      <c r="D100" s="60">
        <v>2063.9499999999998</v>
      </c>
      <c r="E100" s="60"/>
      <c r="F100" s="60">
        <v>2054.11</v>
      </c>
      <c r="G100" s="92">
        <f t="shared" si="6"/>
        <v>99.523244264638208</v>
      </c>
      <c r="H100" s="92">
        <v>0</v>
      </c>
    </row>
    <row r="101" spans="1:8" x14ac:dyDescent="0.25">
      <c r="A101" s="65"/>
      <c r="B101" s="65">
        <v>4241</v>
      </c>
      <c r="C101" s="75" t="s">
        <v>254</v>
      </c>
      <c r="D101" s="62">
        <v>2063.9499999999998</v>
      </c>
      <c r="E101" s="62"/>
      <c r="F101" s="62">
        <v>2054.11</v>
      </c>
      <c r="G101" s="92">
        <f t="shared" si="6"/>
        <v>99.523244264638208</v>
      </c>
      <c r="H101" s="92">
        <v>0</v>
      </c>
    </row>
    <row r="102" spans="1:8" x14ac:dyDescent="0.25">
      <c r="A102" s="65"/>
      <c r="B102" s="64">
        <v>45</v>
      </c>
      <c r="C102" s="75" t="s">
        <v>259</v>
      </c>
      <c r="D102" s="61">
        <v>0</v>
      </c>
      <c r="E102" s="61">
        <v>500</v>
      </c>
      <c r="F102" s="61">
        <v>0</v>
      </c>
      <c r="G102" s="92">
        <v>0</v>
      </c>
      <c r="H102" s="92">
        <f t="shared" si="7"/>
        <v>0</v>
      </c>
    </row>
    <row r="103" spans="1:8" ht="29.25" customHeight="1" x14ac:dyDescent="0.25">
      <c r="A103" s="214" t="s">
        <v>72</v>
      </c>
      <c r="B103" s="215"/>
      <c r="C103" s="215"/>
      <c r="D103" s="215"/>
      <c r="E103" s="215"/>
      <c r="F103" s="215"/>
      <c r="G103" s="81"/>
      <c r="H103" s="81"/>
    </row>
    <row r="104" spans="1:8" x14ac:dyDescent="0.25">
      <c r="A104" s="79"/>
      <c r="B104" s="84"/>
      <c r="C104" s="84"/>
      <c r="D104" s="84"/>
      <c r="E104" s="84"/>
      <c r="F104" s="84"/>
      <c r="G104" s="84"/>
      <c r="H104" s="84"/>
    </row>
    <row r="105" spans="1:8" ht="32.25" customHeight="1" x14ac:dyDescent="0.25">
      <c r="A105" s="79"/>
      <c r="B105" s="84"/>
      <c r="C105" s="84"/>
      <c r="D105" s="66" t="s">
        <v>128</v>
      </c>
      <c r="E105" s="66" t="s">
        <v>150</v>
      </c>
      <c r="F105" s="66" t="s">
        <v>149</v>
      </c>
      <c r="G105" s="66" t="s">
        <v>129</v>
      </c>
      <c r="H105" s="66" t="s">
        <v>129</v>
      </c>
    </row>
    <row r="106" spans="1:8" ht="15" customHeight="1" x14ac:dyDescent="0.25">
      <c r="A106" s="106"/>
      <c r="B106" s="107"/>
      <c r="C106" s="85">
        <v>1</v>
      </c>
      <c r="D106" s="85">
        <v>2</v>
      </c>
      <c r="E106" s="85">
        <v>3</v>
      </c>
      <c r="F106" s="85">
        <v>4</v>
      </c>
      <c r="G106" s="86" t="s">
        <v>142</v>
      </c>
      <c r="H106" s="86" t="s">
        <v>143</v>
      </c>
    </row>
    <row r="107" spans="1:8" x14ac:dyDescent="0.25">
      <c r="A107" s="81"/>
      <c r="B107" s="81"/>
      <c r="C107" s="70" t="s">
        <v>328</v>
      </c>
      <c r="D107" s="66">
        <f>D11</f>
        <v>1917407.2</v>
      </c>
      <c r="E107" s="66">
        <f>E12</f>
        <v>3636486</v>
      </c>
      <c r="F107" s="66">
        <f>F11</f>
        <v>1854989.99</v>
      </c>
      <c r="G107" s="121">
        <f>F107/D107*100</f>
        <v>96.744707644781982</v>
      </c>
      <c r="H107" s="121">
        <f>F107/E107*100</f>
        <v>51.010508221398354</v>
      </c>
    </row>
    <row r="108" spans="1:8" x14ac:dyDescent="0.25">
      <c r="A108" s="81"/>
      <c r="B108" s="81"/>
      <c r="C108" s="71" t="s">
        <v>70</v>
      </c>
      <c r="D108" s="72">
        <f>D44</f>
        <v>2033807.0200000003</v>
      </c>
      <c r="E108" s="72">
        <f>E44</f>
        <v>3692486</v>
      </c>
      <c r="F108" s="72">
        <f>F44</f>
        <v>1926185.41</v>
      </c>
      <c r="G108" s="121">
        <f t="shared" ref="G108" si="11">F108/D108*100</f>
        <v>94.708366676795109</v>
      </c>
      <c r="H108" s="121">
        <f t="shared" ref="H108" si="12">F108/E108*100</f>
        <v>52.165002385926442</v>
      </c>
    </row>
    <row r="109" spans="1:8" x14ac:dyDescent="0.25">
      <c r="A109" s="81"/>
      <c r="B109" s="81"/>
      <c r="C109" s="73" t="s">
        <v>71</v>
      </c>
      <c r="D109" s="74">
        <f>D107-D108</f>
        <v>-116399.8200000003</v>
      </c>
      <c r="E109" s="74">
        <f>E107-E108</f>
        <v>-56000</v>
      </c>
      <c r="F109" s="74">
        <f>F107-F108</f>
        <v>-71195.419999999925</v>
      </c>
      <c r="G109" s="121">
        <v>0</v>
      </c>
      <c r="H109" s="121">
        <v>0</v>
      </c>
    </row>
  </sheetData>
  <mergeCells count="6">
    <mergeCell ref="B1:H1"/>
    <mergeCell ref="A103:F103"/>
    <mergeCell ref="A40:F40"/>
    <mergeCell ref="A7:F7"/>
    <mergeCell ref="A3:F3"/>
    <mergeCell ref="A5:F5"/>
  </mergeCells>
  <pageMargins left="0.7" right="0.7" top="0.75" bottom="0.75" header="0.3" footer="0.3"/>
  <pageSetup paperSize="9" scale="6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F617D-4EE8-43B9-B195-349F17DA3740}">
  <sheetPr>
    <pageSetUpPr fitToPage="1"/>
  </sheetPr>
  <dimension ref="A1:O20"/>
  <sheetViews>
    <sheetView zoomScale="83" zoomScaleNormal="83" workbookViewId="0">
      <selection activeCell="E37" sqref="E37"/>
    </sheetView>
  </sheetViews>
  <sheetFormatPr defaultRowHeight="15" x14ac:dyDescent="0.25"/>
  <cols>
    <col min="1" max="1" width="8.5703125" customWidth="1"/>
    <col min="2" max="2" width="9" customWidth="1"/>
    <col min="3" max="3" width="54.85546875" customWidth="1"/>
    <col min="4" max="4" width="21.28515625" customWidth="1"/>
    <col min="5" max="6" width="21.42578125" customWidth="1"/>
    <col min="7" max="7" width="13" customWidth="1"/>
    <col min="8" max="8" width="13.28515625" customWidth="1"/>
  </cols>
  <sheetData>
    <row r="1" spans="1:15" ht="42" customHeight="1" x14ac:dyDescent="0.25">
      <c r="A1" s="96"/>
      <c r="B1" s="96"/>
      <c r="C1" s="222" t="str">
        <f>' Račun prihoda i rashoda'!$B$1</f>
        <v>IZVRŠENJE FINANCIJSKOG PLANA SREDNJE ŠKOLE IVAN ŠVEAR IVANIĆ GRAD ZA RAZDOBLJE 01.01.2025. DO 30.06.2026.</v>
      </c>
      <c r="D1" s="223"/>
      <c r="E1" s="223"/>
      <c r="F1" s="223"/>
      <c r="G1" s="223"/>
      <c r="H1" s="223"/>
    </row>
    <row r="2" spans="1:15" ht="18" customHeight="1" x14ac:dyDescent="0.25">
      <c r="A2" s="9"/>
      <c r="B2" s="9"/>
      <c r="C2" s="9"/>
      <c r="D2" s="9"/>
      <c r="E2" s="9"/>
      <c r="F2" s="9"/>
      <c r="G2" s="9"/>
      <c r="H2" s="9"/>
    </row>
    <row r="3" spans="1:15" ht="15.75" x14ac:dyDescent="0.25">
      <c r="A3" s="192" t="s">
        <v>18</v>
      </c>
      <c r="B3" s="192"/>
      <c r="C3" s="192"/>
      <c r="D3" s="192"/>
      <c r="E3" s="192"/>
      <c r="F3" s="219"/>
      <c r="G3" s="221"/>
    </row>
    <row r="4" spans="1:15" ht="18" x14ac:dyDescent="0.25">
      <c r="A4" s="9"/>
      <c r="B4" s="9"/>
      <c r="C4" s="9"/>
      <c r="D4" s="9"/>
      <c r="E4" s="9"/>
      <c r="F4" s="2"/>
      <c r="G4" s="9"/>
      <c r="H4" s="9"/>
    </row>
    <row r="5" spans="1:15" ht="18" customHeight="1" x14ac:dyDescent="0.25">
      <c r="A5" s="192" t="s">
        <v>111</v>
      </c>
      <c r="B5" s="193"/>
      <c r="C5" s="193"/>
      <c r="D5" s="193"/>
      <c r="E5" s="193"/>
      <c r="F5" s="193"/>
    </row>
    <row r="6" spans="1:15" ht="18" x14ac:dyDescent="0.25">
      <c r="A6" s="9"/>
      <c r="B6" s="9"/>
      <c r="C6" s="9"/>
      <c r="D6" s="9"/>
      <c r="E6" s="9"/>
      <c r="F6" s="2"/>
      <c r="G6" s="9"/>
      <c r="H6" s="9"/>
    </row>
    <row r="7" spans="1:15" ht="15.75" x14ac:dyDescent="0.25">
      <c r="A7" s="192" t="s">
        <v>112</v>
      </c>
      <c r="B7" s="218"/>
      <c r="C7" s="218"/>
      <c r="D7" s="218"/>
      <c r="E7" s="218"/>
      <c r="F7" s="218"/>
      <c r="G7" s="220"/>
    </row>
    <row r="8" spans="1:15" ht="15.75" x14ac:dyDescent="0.25">
      <c r="A8" s="88"/>
      <c r="B8" s="89"/>
      <c r="C8" s="89"/>
      <c r="D8" s="89"/>
      <c r="E8" s="89"/>
      <c r="F8" s="89"/>
      <c r="G8" s="91"/>
    </row>
    <row r="9" spans="1:15" ht="15.75" x14ac:dyDescent="0.25">
      <c r="A9" s="88"/>
      <c r="B9" s="89"/>
      <c r="C9" s="89"/>
      <c r="D9" s="89"/>
      <c r="E9" s="89"/>
      <c r="F9" s="89"/>
      <c r="G9" s="89"/>
      <c r="H9" s="89"/>
    </row>
    <row r="10" spans="1:15" ht="32.25" customHeight="1" x14ac:dyDescent="0.25">
      <c r="A10" s="52" t="s">
        <v>6</v>
      </c>
      <c r="B10" s="53" t="s">
        <v>7</v>
      </c>
      <c r="C10" s="53" t="s">
        <v>4</v>
      </c>
      <c r="D10" s="54" t="s">
        <v>127</v>
      </c>
      <c r="E10" s="52" t="s">
        <v>126</v>
      </c>
      <c r="F10" s="52" t="s">
        <v>128</v>
      </c>
      <c r="G10" s="52" t="s">
        <v>129</v>
      </c>
      <c r="H10" s="52" t="s">
        <v>129</v>
      </c>
    </row>
    <row r="11" spans="1:15" ht="13.5" customHeight="1" x14ac:dyDescent="0.25">
      <c r="A11" s="55"/>
      <c r="B11" s="55"/>
      <c r="C11" s="86">
        <v>1</v>
      </c>
      <c r="D11" s="86">
        <v>2</v>
      </c>
      <c r="E11" s="86">
        <v>3</v>
      </c>
      <c r="F11" s="124">
        <v>4</v>
      </c>
      <c r="G11" s="123">
        <v>5</v>
      </c>
      <c r="H11" s="123">
        <v>6</v>
      </c>
    </row>
    <row r="12" spans="1:15" ht="24.75" customHeight="1" x14ac:dyDescent="0.25">
      <c r="A12" s="56"/>
      <c r="B12" s="57"/>
      <c r="C12" s="58" t="s">
        <v>61</v>
      </c>
      <c r="D12" s="92">
        <f>D13</f>
        <v>0</v>
      </c>
      <c r="E12" s="92">
        <v>0</v>
      </c>
      <c r="F12" s="125">
        <f>F13</f>
        <v>0</v>
      </c>
      <c r="G12" s="121">
        <v>0</v>
      </c>
      <c r="H12" s="121">
        <v>0</v>
      </c>
    </row>
    <row r="13" spans="1:15" ht="25.5" customHeight="1" x14ac:dyDescent="0.25">
      <c r="A13" s="55">
        <v>8</v>
      </c>
      <c r="B13" s="55"/>
      <c r="C13" s="55" t="s">
        <v>107</v>
      </c>
      <c r="D13" s="78">
        <v>0</v>
      </c>
      <c r="E13" s="78">
        <v>0</v>
      </c>
      <c r="F13" s="126">
        <v>0</v>
      </c>
      <c r="G13" s="122">
        <v>0</v>
      </c>
      <c r="H13" s="122">
        <v>0</v>
      </c>
      <c r="O13" s="90"/>
    </row>
    <row r="14" spans="1:15" s="35" customFormat="1" x14ac:dyDescent="0.25">
      <c r="A14" s="64"/>
      <c r="B14" s="65">
        <v>84</v>
      </c>
      <c r="C14" s="65" t="s">
        <v>108</v>
      </c>
      <c r="D14" s="62">
        <v>0</v>
      </c>
      <c r="E14" s="62">
        <v>0</v>
      </c>
      <c r="F14" s="127">
        <v>0</v>
      </c>
      <c r="G14" s="122">
        <v>0</v>
      </c>
      <c r="H14" s="122">
        <v>0</v>
      </c>
    </row>
    <row r="15" spans="1:15" x14ac:dyDescent="0.25">
      <c r="A15" s="49"/>
      <c r="B15" s="49"/>
      <c r="C15" s="47"/>
      <c r="D15" s="62"/>
      <c r="E15" s="63"/>
      <c r="F15" s="128"/>
      <c r="G15" s="122"/>
      <c r="H15" s="122"/>
    </row>
    <row r="16" spans="1:15" x14ac:dyDescent="0.25">
      <c r="A16" s="83"/>
      <c r="B16" s="83"/>
      <c r="C16" s="83"/>
      <c r="D16" s="83"/>
      <c r="E16" s="83"/>
      <c r="F16" s="83"/>
      <c r="G16" s="131"/>
      <c r="H16" s="131"/>
    </row>
    <row r="17" spans="1:8" ht="24.75" customHeight="1" x14ac:dyDescent="0.25">
      <c r="A17" s="56"/>
      <c r="B17" s="57"/>
      <c r="C17" s="57" t="s">
        <v>61</v>
      </c>
      <c r="D17" s="92">
        <v>0</v>
      </c>
      <c r="E17" s="92">
        <v>0</v>
      </c>
      <c r="F17" s="125">
        <v>0</v>
      </c>
      <c r="G17" s="132">
        <v>0</v>
      </c>
      <c r="H17" s="132">
        <v>0</v>
      </c>
    </row>
    <row r="18" spans="1:8" ht="25.5" customHeight="1" x14ac:dyDescent="0.25">
      <c r="A18" s="55">
        <v>5</v>
      </c>
      <c r="B18" s="55"/>
      <c r="C18" s="55" t="s">
        <v>109</v>
      </c>
      <c r="D18" s="78">
        <v>0</v>
      </c>
      <c r="E18" s="78">
        <v>0</v>
      </c>
      <c r="F18" s="126">
        <v>0</v>
      </c>
      <c r="G18" s="122">
        <v>0</v>
      </c>
      <c r="H18" s="122">
        <v>0</v>
      </c>
    </row>
    <row r="19" spans="1:8" s="35" customFormat="1" x14ac:dyDescent="0.25">
      <c r="A19" s="64"/>
      <c r="B19" s="65">
        <v>54</v>
      </c>
      <c r="C19" s="65" t="s">
        <v>110</v>
      </c>
      <c r="D19" s="97">
        <v>0</v>
      </c>
      <c r="E19" s="97">
        <v>0</v>
      </c>
      <c r="F19" s="129">
        <v>0</v>
      </c>
      <c r="G19" s="133">
        <v>0</v>
      </c>
      <c r="H19" s="133">
        <v>0</v>
      </c>
    </row>
    <row r="20" spans="1:8" x14ac:dyDescent="0.25">
      <c r="A20" s="49"/>
      <c r="B20" s="49"/>
      <c r="C20" s="47"/>
      <c r="D20" s="60"/>
      <c r="E20" s="61"/>
      <c r="F20" s="130"/>
      <c r="G20" s="122"/>
      <c r="H20" s="122"/>
    </row>
  </sheetData>
  <mergeCells count="4">
    <mergeCell ref="A5:F5"/>
    <mergeCell ref="A7:G7"/>
    <mergeCell ref="A3:G3"/>
    <mergeCell ref="C1:H1"/>
  </mergeCells>
  <pageMargins left="0.7" right="0.7" top="0.75" bottom="0.75" header="0.3" footer="0.3"/>
  <pageSetup paperSize="9" scale="3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CA31F-AFDD-4F63-8257-A2D1FD43FE61}">
  <sheetPr>
    <pageSetUpPr fitToPage="1"/>
  </sheetPr>
  <dimension ref="A1:K63"/>
  <sheetViews>
    <sheetView topLeftCell="A31" workbookViewId="0">
      <selection activeCell="K64" sqref="K64"/>
    </sheetView>
  </sheetViews>
  <sheetFormatPr defaultRowHeight="15" x14ac:dyDescent="0.25"/>
  <cols>
    <col min="1" max="1" width="37.7109375" customWidth="1"/>
    <col min="2" max="2" width="23.85546875" customWidth="1"/>
    <col min="3" max="4" width="23.7109375" customWidth="1"/>
    <col min="5" max="6" width="12.7109375" customWidth="1"/>
    <col min="11" max="11" width="24.42578125" customWidth="1"/>
  </cols>
  <sheetData>
    <row r="1" spans="1:7" ht="42" customHeight="1" thickBot="1" x14ac:dyDescent="0.3">
      <c r="A1" s="187" t="s">
        <v>151</v>
      </c>
      <c r="B1" s="188"/>
      <c r="C1" s="188"/>
      <c r="D1" s="188"/>
      <c r="E1" s="188"/>
      <c r="F1" s="188"/>
      <c r="G1" s="189"/>
    </row>
    <row r="2" spans="1:7" ht="15.75" x14ac:dyDescent="0.25">
      <c r="A2" s="192" t="s">
        <v>18</v>
      </c>
      <c r="B2" s="192"/>
      <c r="C2" s="219"/>
      <c r="D2" s="219"/>
    </row>
    <row r="3" spans="1:7" ht="18" x14ac:dyDescent="0.25">
      <c r="A3" s="9"/>
      <c r="B3" s="9"/>
      <c r="C3" s="2"/>
      <c r="D3" s="2"/>
    </row>
    <row r="4" spans="1:7" ht="18" customHeight="1" x14ac:dyDescent="0.25">
      <c r="A4" s="192" t="s">
        <v>96</v>
      </c>
      <c r="B4" s="193"/>
      <c r="C4" s="193"/>
      <c r="D4" s="193"/>
    </row>
    <row r="5" spans="1:7" ht="18" x14ac:dyDescent="0.25">
      <c r="A5" s="9"/>
      <c r="B5" s="9"/>
      <c r="C5" s="2"/>
      <c r="D5" s="2"/>
    </row>
    <row r="6" spans="1:7" ht="29.25" customHeight="1" x14ac:dyDescent="0.25">
      <c r="A6" s="224" t="s">
        <v>94</v>
      </c>
      <c r="B6" s="224"/>
      <c r="C6" s="224"/>
      <c r="D6" s="224"/>
    </row>
    <row r="7" spans="1:7" ht="18" x14ac:dyDescent="0.25">
      <c r="A7" s="9"/>
      <c r="B7" s="9"/>
      <c r="C7" s="2"/>
      <c r="D7" s="2"/>
    </row>
    <row r="8" spans="1:7" ht="41.25" customHeight="1" x14ac:dyDescent="0.25">
      <c r="A8" s="14" t="s">
        <v>16</v>
      </c>
      <c r="B8" s="54" t="s">
        <v>128</v>
      </c>
      <c r="C8" s="52" t="s">
        <v>150</v>
      </c>
      <c r="D8" s="52" t="s">
        <v>149</v>
      </c>
      <c r="E8" s="52" t="s">
        <v>129</v>
      </c>
      <c r="F8" s="52" t="s">
        <v>129</v>
      </c>
    </row>
    <row r="9" spans="1:7" ht="12" customHeight="1" x14ac:dyDescent="0.25">
      <c r="A9" s="102"/>
      <c r="B9" s="103">
        <v>1</v>
      </c>
      <c r="C9" s="103">
        <v>2</v>
      </c>
      <c r="D9" s="103">
        <v>3</v>
      </c>
      <c r="E9" s="104" t="s">
        <v>131</v>
      </c>
      <c r="F9" s="104" t="s">
        <v>144</v>
      </c>
    </row>
    <row r="10" spans="1:7" ht="24" customHeight="1" x14ac:dyDescent="0.25">
      <c r="A10" s="15" t="s">
        <v>330</v>
      </c>
      <c r="B10" s="20">
        <v>1917407.2</v>
      </c>
      <c r="C10" s="20">
        <f>C11+C14+C18+C20+C28</f>
        <v>3636486</v>
      </c>
      <c r="D10" s="20">
        <f>D11+D14+D18+D20+D28+D25+D16+D30</f>
        <v>1854989.99</v>
      </c>
      <c r="E10" s="112">
        <f>D10/B10*100</f>
        <v>96.744707644781982</v>
      </c>
      <c r="F10" s="112">
        <f>D10/C10*100</f>
        <v>51.010508221398354</v>
      </c>
    </row>
    <row r="11" spans="1:7" s="35" customFormat="1" ht="24" customHeight="1" x14ac:dyDescent="0.25">
      <c r="A11" s="5" t="s">
        <v>117</v>
      </c>
      <c r="B11" s="18">
        <v>161487.42000000001</v>
      </c>
      <c r="C11" s="18">
        <f>C12+C13</f>
        <v>274396</v>
      </c>
      <c r="D11" s="18">
        <f>D12+D13</f>
        <v>158832.42000000001</v>
      </c>
      <c r="E11" s="112">
        <f t="shared" ref="E11:E29" si="0">D11/B11*100</f>
        <v>98.355909085673659</v>
      </c>
      <c r="F11" s="112">
        <f t="shared" ref="F11:F29" si="1">D11/C11*100</f>
        <v>57.884378781031799</v>
      </c>
    </row>
    <row r="12" spans="1:7" ht="24" customHeight="1" x14ac:dyDescent="0.25">
      <c r="A12" s="28" t="s">
        <v>162</v>
      </c>
      <c r="B12" s="16">
        <v>28126.86</v>
      </c>
      <c r="C12" s="16">
        <v>49846</v>
      </c>
      <c r="D12" s="16">
        <v>20768</v>
      </c>
      <c r="E12" s="112">
        <f t="shared" si="0"/>
        <v>73.836894697808432</v>
      </c>
      <c r="F12" s="112">
        <f t="shared" si="1"/>
        <v>41.664326124463344</v>
      </c>
    </row>
    <row r="13" spans="1:7" ht="24" customHeight="1" x14ac:dyDescent="0.25">
      <c r="A13" s="28" t="s">
        <v>161</v>
      </c>
      <c r="B13" s="16">
        <v>133360.56</v>
      </c>
      <c r="C13" s="16">
        <v>224550</v>
      </c>
      <c r="D13" s="16">
        <v>138064.42000000001</v>
      </c>
      <c r="E13" s="112">
        <f t="shared" si="0"/>
        <v>103.52717475091589</v>
      </c>
      <c r="F13" s="112">
        <f t="shared" si="1"/>
        <v>61.484934313070596</v>
      </c>
    </row>
    <row r="14" spans="1:7" ht="24" customHeight="1" x14ac:dyDescent="0.25">
      <c r="A14" s="93" t="s">
        <v>118</v>
      </c>
      <c r="B14" s="18">
        <v>13186.57</v>
      </c>
      <c r="C14" s="18">
        <f t="shared" ref="C14:D16" si="2">C15</f>
        <v>24010</v>
      </c>
      <c r="D14" s="18">
        <f t="shared" si="2"/>
        <v>14156.49</v>
      </c>
      <c r="E14" s="112">
        <f t="shared" si="0"/>
        <v>107.35536231180663</v>
      </c>
      <c r="F14" s="112">
        <f t="shared" si="1"/>
        <v>58.960807996668052</v>
      </c>
    </row>
    <row r="15" spans="1:7" ht="17.25" customHeight="1" x14ac:dyDescent="0.25">
      <c r="A15" s="38" t="s">
        <v>92</v>
      </c>
      <c r="B15" s="16">
        <v>13186.57</v>
      </c>
      <c r="C15" s="16">
        <v>24010</v>
      </c>
      <c r="D15" s="16">
        <v>14156.49</v>
      </c>
      <c r="E15" s="112">
        <f t="shared" si="0"/>
        <v>107.35536231180663</v>
      </c>
      <c r="F15" s="112">
        <f t="shared" si="1"/>
        <v>58.960807996668052</v>
      </c>
    </row>
    <row r="16" spans="1:7" ht="24" customHeight="1" x14ac:dyDescent="0.25">
      <c r="A16" s="117" t="s">
        <v>137</v>
      </c>
      <c r="B16" s="114">
        <f>B17</f>
        <v>16604.3</v>
      </c>
      <c r="C16" s="114">
        <v>0</v>
      </c>
      <c r="D16" s="114">
        <f t="shared" si="2"/>
        <v>0</v>
      </c>
      <c r="E16" s="112">
        <v>0</v>
      </c>
      <c r="F16" s="112">
        <v>0</v>
      </c>
    </row>
    <row r="17" spans="1:6" ht="17.25" customHeight="1" x14ac:dyDescent="0.25">
      <c r="A17" s="118" t="s">
        <v>138</v>
      </c>
      <c r="B17" s="112">
        <v>16604.3</v>
      </c>
      <c r="C17" s="112">
        <v>0</v>
      </c>
      <c r="D17" s="112">
        <v>0</v>
      </c>
      <c r="E17" s="112">
        <v>0</v>
      </c>
      <c r="F17" s="112">
        <v>0</v>
      </c>
    </row>
    <row r="18" spans="1:6" ht="24.75" customHeight="1" x14ac:dyDescent="0.25">
      <c r="A18" s="94" t="s">
        <v>119</v>
      </c>
      <c r="B18" s="18">
        <v>18152.189999999999</v>
      </c>
      <c r="C18" s="18">
        <f>C19</f>
        <v>3500</v>
      </c>
      <c r="D18" s="18">
        <f>D19</f>
        <v>835</v>
      </c>
      <c r="E18" s="112">
        <f t="shared" si="0"/>
        <v>4.5999959233569063</v>
      </c>
      <c r="F18" s="112">
        <f t="shared" si="1"/>
        <v>23.857142857142858</v>
      </c>
    </row>
    <row r="19" spans="1:6" ht="17.25" customHeight="1" x14ac:dyDescent="0.25">
      <c r="A19" s="38" t="s">
        <v>91</v>
      </c>
      <c r="B19" s="16">
        <v>18152.189999999999</v>
      </c>
      <c r="C19" s="16">
        <v>3500</v>
      </c>
      <c r="D19" s="16">
        <v>835</v>
      </c>
      <c r="E19" s="112">
        <f t="shared" si="0"/>
        <v>4.5999959233569063</v>
      </c>
      <c r="F19" s="112">
        <f t="shared" si="1"/>
        <v>23.857142857142858</v>
      </c>
    </row>
    <row r="20" spans="1:6" ht="24" customHeight="1" x14ac:dyDescent="0.25">
      <c r="A20" s="94" t="s">
        <v>120</v>
      </c>
      <c r="B20" s="18">
        <f>B21+B22+B23+B24</f>
        <v>1613020.3</v>
      </c>
      <c r="C20" s="18">
        <f>C21+C22+C23+C24</f>
        <v>3324580</v>
      </c>
      <c r="D20" s="18">
        <f>D21+D22+D23+D24+D25</f>
        <v>1672136.08</v>
      </c>
      <c r="E20" s="112">
        <f t="shared" si="0"/>
        <v>103.66491233867299</v>
      </c>
      <c r="F20" s="112">
        <f t="shared" si="1"/>
        <v>50.296160116465835</v>
      </c>
    </row>
    <row r="21" spans="1:6" ht="17.25" customHeight="1" x14ac:dyDescent="0.25">
      <c r="A21" s="38" t="s">
        <v>152</v>
      </c>
      <c r="B21" s="16">
        <v>1505522.1</v>
      </c>
      <c r="C21" s="16">
        <v>3216430</v>
      </c>
      <c r="D21" s="16">
        <v>1631203.48</v>
      </c>
      <c r="E21" s="112">
        <f t="shared" si="0"/>
        <v>108.34802624285619</v>
      </c>
      <c r="F21" s="112">
        <f t="shared" si="1"/>
        <v>50.714720357663623</v>
      </c>
    </row>
    <row r="22" spans="1:6" ht="17.25" customHeight="1" x14ac:dyDescent="0.25">
      <c r="A22" s="38" t="s">
        <v>153</v>
      </c>
      <c r="B22" s="16">
        <v>107498.2</v>
      </c>
      <c r="C22" s="16">
        <v>52000</v>
      </c>
      <c r="D22" s="16">
        <v>0</v>
      </c>
      <c r="E22" s="112">
        <f t="shared" si="0"/>
        <v>0</v>
      </c>
      <c r="F22" s="112">
        <f t="shared" si="1"/>
        <v>0</v>
      </c>
    </row>
    <row r="23" spans="1:6" ht="17.25" customHeight="1" x14ac:dyDescent="0.25">
      <c r="A23" s="38" t="s">
        <v>154</v>
      </c>
      <c r="B23" s="16">
        <v>0</v>
      </c>
      <c r="C23" s="16">
        <v>0</v>
      </c>
      <c r="D23" s="16">
        <v>12000</v>
      </c>
      <c r="E23" s="112">
        <v>0</v>
      </c>
      <c r="F23" s="112">
        <v>0</v>
      </c>
    </row>
    <row r="24" spans="1:6" ht="17.25" customHeight="1" x14ac:dyDescent="0.25">
      <c r="A24" s="38" t="s">
        <v>160</v>
      </c>
      <c r="B24" s="16">
        <v>0</v>
      </c>
      <c r="C24" s="16">
        <v>56150</v>
      </c>
      <c r="D24" s="16">
        <v>28932.6</v>
      </c>
      <c r="E24" s="112">
        <v>0</v>
      </c>
      <c r="F24" s="112">
        <f t="shared" si="1"/>
        <v>51.527337488869094</v>
      </c>
    </row>
    <row r="25" spans="1:6" ht="17.25" customHeight="1" x14ac:dyDescent="0.25">
      <c r="A25" s="178" t="s">
        <v>133</v>
      </c>
      <c r="B25" s="20">
        <v>90906.42</v>
      </c>
      <c r="C25" s="20">
        <f t="shared" ref="C25:D25" si="3">C26+C27</f>
        <v>56000</v>
      </c>
      <c r="D25" s="20">
        <f t="shared" si="3"/>
        <v>0</v>
      </c>
      <c r="E25" s="112">
        <v>0</v>
      </c>
      <c r="F25" s="112">
        <f t="shared" si="1"/>
        <v>0</v>
      </c>
    </row>
    <row r="26" spans="1:6" ht="17.25" customHeight="1" x14ac:dyDescent="0.25">
      <c r="A26" s="111" t="s">
        <v>156</v>
      </c>
      <c r="B26" s="112">
        <v>2000</v>
      </c>
      <c r="C26" s="112">
        <v>0</v>
      </c>
      <c r="D26" s="112">
        <v>0</v>
      </c>
      <c r="E26" s="112">
        <v>0</v>
      </c>
      <c r="F26" s="112">
        <v>0</v>
      </c>
    </row>
    <row r="27" spans="1:6" ht="17.25" customHeight="1" x14ac:dyDescent="0.25">
      <c r="A27" s="111" t="s">
        <v>155</v>
      </c>
      <c r="B27" s="112">
        <v>88906.42</v>
      </c>
      <c r="C27" s="112">
        <v>56000</v>
      </c>
      <c r="D27" s="112">
        <v>0</v>
      </c>
      <c r="E27" s="112">
        <v>0</v>
      </c>
      <c r="F27" s="112">
        <f t="shared" si="1"/>
        <v>0</v>
      </c>
    </row>
    <row r="28" spans="1:6" ht="24" customHeight="1" x14ac:dyDescent="0.25">
      <c r="A28" s="94" t="s">
        <v>121</v>
      </c>
      <c r="B28" s="18">
        <v>3750</v>
      </c>
      <c r="C28" s="18">
        <f>C29</f>
        <v>10000</v>
      </c>
      <c r="D28" s="18">
        <f>D29</f>
        <v>9030</v>
      </c>
      <c r="E28" s="112">
        <f t="shared" si="0"/>
        <v>240.79999999999998</v>
      </c>
      <c r="F28" s="112">
        <f t="shared" si="1"/>
        <v>90.3</v>
      </c>
    </row>
    <row r="29" spans="1:6" ht="17.25" customHeight="1" x14ac:dyDescent="0.25">
      <c r="A29" s="6" t="s">
        <v>93</v>
      </c>
      <c r="B29" s="16">
        <v>3750</v>
      </c>
      <c r="C29" s="16">
        <v>10000</v>
      </c>
      <c r="D29" s="16">
        <v>9030</v>
      </c>
      <c r="E29" s="112">
        <f t="shared" si="0"/>
        <v>240.79999999999998</v>
      </c>
      <c r="F29" s="112">
        <f t="shared" si="1"/>
        <v>90.3</v>
      </c>
    </row>
    <row r="30" spans="1:6" ht="24" customHeight="1" x14ac:dyDescent="0.25">
      <c r="A30" s="117" t="s">
        <v>139</v>
      </c>
      <c r="B30" s="114">
        <v>300</v>
      </c>
      <c r="C30" s="114">
        <v>0</v>
      </c>
      <c r="D30" s="114">
        <f t="shared" ref="D30" si="4">D31</f>
        <v>0</v>
      </c>
      <c r="E30" s="112">
        <v>0</v>
      </c>
      <c r="F30" s="112">
        <v>0</v>
      </c>
    </row>
    <row r="31" spans="1:6" ht="17.25" customHeight="1" x14ac:dyDescent="0.25">
      <c r="A31" s="118" t="s">
        <v>136</v>
      </c>
      <c r="B31" s="112">
        <v>300</v>
      </c>
      <c r="C31" s="112">
        <v>0</v>
      </c>
      <c r="D31" s="112">
        <v>0</v>
      </c>
      <c r="E31" s="112">
        <v>0</v>
      </c>
      <c r="F31" s="112">
        <v>0</v>
      </c>
    </row>
    <row r="32" spans="1:6" x14ac:dyDescent="0.25">
      <c r="A32" s="81"/>
      <c r="B32" s="81"/>
      <c r="C32" s="81"/>
      <c r="D32" s="81"/>
      <c r="E32" s="81"/>
      <c r="F32" s="81"/>
    </row>
    <row r="33" spans="1:6" x14ac:dyDescent="0.25">
      <c r="A33" s="81"/>
      <c r="B33" s="81"/>
      <c r="C33" s="81"/>
      <c r="D33" s="81"/>
      <c r="E33" s="81"/>
      <c r="F33" s="81"/>
    </row>
    <row r="34" spans="1:6" ht="30" customHeight="1" x14ac:dyDescent="0.25">
      <c r="A34" s="224" t="s">
        <v>95</v>
      </c>
      <c r="B34" s="224"/>
      <c r="C34" s="224"/>
      <c r="D34" s="224"/>
      <c r="E34" s="81"/>
      <c r="F34" s="81"/>
    </row>
    <row r="35" spans="1:6" ht="41.25" customHeight="1" x14ac:dyDescent="0.25">
      <c r="A35" s="14" t="s">
        <v>16</v>
      </c>
      <c r="B35" s="54" t="s">
        <v>128</v>
      </c>
      <c r="C35" s="52" t="s">
        <v>150</v>
      </c>
      <c r="D35" s="52" t="s">
        <v>149</v>
      </c>
      <c r="E35" s="52" t="s">
        <v>129</v>
      </c>
      <c r="F35" s="52" t="s">
        <v>129</v>
      </c>
    </row>
    <row r="36" spans="1:6" ht="12" customHeight="1" x14ac:dyDescent="0.25">
      <c r="A36" s="102"/>
      <c r="B36" s="103">
        <v>1</v>
      </c>
      <c r="C36" s="103">
        <v>2</v>
      </c>
      <c r="D36" s="103">
        <v>3</v>
      </c>
      <c r="E36" s="104">
        <v>4</v>
      </c>
      <c r="F36" s="104">
        <v>5</v>
      </c>
    </row>
    <row r="37" spans="1:6" ht="24" customHeight="1" x14ac:dyDescent="0.25">
      <c r="A37" s="15" t="s">
        <v>17</v>
      </c>
      <c r="B37" s="20">
        <v>2033507.02</v>
      </c>
      <c r="C37" s="20">
        <f>C38+C41+C43+C45+C53+C50</f>
        <v>3692486</v>
      </c>
      <c r="D37" s="20">
        <f>D38+D41+D43+D45+D53</f>
        <v>1926185.41</v>
      </c>
      <c r="E37" s="112">
        <f>D37/B37*100</f>
        <v>94.722338848872027</v>
      </c>
      <c r="F37" s="112">
        <f>D37/C37*100</f>
        <v>52.165002385926442</v>
      </c>
    </row>
    <row r="38" spans="1:6" s="35" customFormat="1" ht="24" customHeight="1" x14ac:dyDescent="0.25">
      <c r="A38" s="5" t="s">
        <v>117</v>
      </c>
      <c r="B38" s="18">
        <f t="shared" ref="B38:C38" si="5">B39+B40</f>
        <v>161487.41999999998</v>
      </c>
      <c r="C38" s="18">
        <f t="shared" si="5"/>
        <v>274396</v>
      </c>
      <c r="D38" s="18">
        <f>D39+D40</f>
        <v>171914.84</v>
      </c>
      <c r="E38" s="112">
        <f t="shared" ref="E38:E54" si="6">D38/B38*100</f>
        <v>106.45710978601306</v>
      </c>
      <c r="F38" s="112">
        <f t="shared" ref="F38:F54" si="7">D38/C38*100</f>
        <v>62.652094053849183</v>
      </c>
    </row>
    <row r="39" spans="1:6" ht="17.25" customHeight="1" x14ac:dyDescent="0.25">
      <c r="A39" s="28" t="s">
        <v>164</v>
      </c>
      <c r="B39" s="16">
        <v>28126.86</v>
      </c>
      <c r="C39" s="16">
        <v>49846</v>
      </c>
      <c r="D39" s="16">
        <v>22932.04</v>
      </c>
      <c r="E39" s="112">
        <f t="shared" si="6"/>
        <v>81.530750321934264</v>
      </c>
      <c r="F39" s="112">
        <f t="shared" si="7"/>
        <v>46.005777795610484</v>
      </c>
    </row>
    <row r="40" spans="1:6" ht="17.25" customHeight="1" x14ac:dyDescent="0.25">
      <c r="A40" s="28" t="s">
        <v>163</v>
      </c>
      <c r="B40" s="16">
        <v>133360.56</v>
      </c>
      <c r="C40" s="16">
        <v>224550</v>
      </c>
      <c r="D40" s="16">
        <v>148982.79999999999</v>
      </c>
      <c r="E40" s="112">
        <f t="shared" si="6"/>
        <v>111.71428794240215</v>
      </c>
      <c r="F40" s="112">
        <f t="shared" si="7"/>
        <v>66.347272322422612</v>
      </c>
    </row>
    <row r="41" spans="1:6" ht="24" customHeight="1" x14ac:dyDescent="0.25">
      <c r="A41" s="93" t="s">
        <v>118</v>
      </c>
      <c r="B41" s="18">
        <v>9906.89</v>
      </c>
      <c r="C41" s="18">
        <f>C42</f>
        <v>24010</v>
      </c>
      <c r="D41" s="18">
        <f t="shared" ref="D41" si="8">D42</f>
        <v>4053.92</v>
      </c>
      <c r="E41" s="112">
        <f t="shared" si="6"/>
        <v>40.920208057220783</v>
      </c>
      <c r="F41" s="112">
        <f t="shared" si="7"/>
        <v>16.884298209079553</v>
      </c>
    </row>
    <row r="42" spans="1:6" ht="17.25" customHeight="1" x14ac:dyDescent="0.25">
      <c r="A42" s="38" t="s">
        <v>92</v>
      </c>
      <c r="B42" s="16">
        <v>9906.89</v>
      </c>
      <c r="C42" s="16">
        <v>24010</v>
      </c>
      <c r="D42" s="16">
        <v>4053.92</v>
      </c>
      <c r="E42" s="112">
        <f t="shared" si="6"/>
        <v>40.920208057220783</v>
      </c>
      <c r="F42" s="112">
        <f t="shared" si="7"/>
        <v>16.884298209079553</v>
      </c>
    </row>
    <row r="43" spans="1:6" ht="24.75" customHeight="1" x14ac:dyDescent="0.25">
      <c r="A43" s="94" t="s">
        <v>119</v>
      </c>
      <c r="B43" s="18">
        <v>18152.189999999999</v>
      </c>
      <c r="C43" s="18">
        <f>C44</f>
        <v>3500</v>
      </c>
      <c r="D43" s="18">
        <f>D44</f>
        <v>824.92</v>
      </c>
      <c r="E43" s="112">
        <f t="shared" si="6"/>
        <v>4.5444654336474004</v>
      </c>
      <c r="F43" s="112">
        <f t="shared" si="7"/>
        <v>23.569142857142854</v>
      </c>
    </row>
    <row r="44" spans="1:6" ht="17.25" customHeight="1" x14ac:dyDescent="0.25">
      <c r="A44" s="38" t="s">
        <v>124</v>
      </c>
      <c r="B44" s="16">
        <v>18152.189999999999</v>
      </c>
      <c r="C44" s="16">
        <v>3500</v>
      </c>
      <c r="D44" s="16">
        <v>824.92</v>
      </c>
      <c r="E44" s="112">
        <f t="shared" si="6"/>
        <v>4.5444654336474004</v>
      </c>
      <c r="F44" s="112">
        <f t="shared" si="7"/>
        <v>23.569142857142854</v>
      </c>
    </row>
    <row r="45" spans="1:6" ht="24" customHeight="1" x14ac:dyDescent="0.25">
      <c r="A45" s="94" t="s">
        <v>120</v>
      </c>
      <c r="B45" s="18">
        <v>1750339.1</v>
      </c>
      <c r="C45" s="18">
        <f>C46+C47+C48+C49</f>
        <v>3324580</v>
      </c>
      <c r="D45" s="18">
        <f>D46+D47+D48+D49+D50</f>
        <v>1743061.73</v>
      </c>
      <c r="E45" s="112">
        <f t="shared" si="6"/>
        <v>99.584230849896443</v>
      </c>
      <c r="F45" s="112">
        <f t="shared" si="7"/>
        <v>52.429531850639776</v>
      </c>
    </row>
    <row r="46" spans="1:6" ht="17.25" customHeight="1" x14ac:dyDescent="0.25">
      <c r="A46" s="38" t="s">
        <v>158</v>
      </c>
      <c r="B46" s="16">
        <v>1742341.48</v>
      </c>
      <c r="C46" s="16">
        <v>3216430</v>
      </c>
      <c r="D46" s="16">
        <v>1632517.23</v>
      </c>
      <c r="E46" s="112">
        <f t="shared" si="6"/>
        <v>93.696743648667535</v>
      </c>
      <c r="F46" s="112">
        <f t="shared" si="7"/>
        <v>50.7555653317498</v>
      </c>
    </row>
    <row r="47" spans="1:6" ht="17.25" customHeight="1" x14ac:dyDescent="0.25">
      <c r="A47" s="38" t="s">
        <v>159</v>
      </c>
      <c r="B47" s="16">
        <v>7997.62</v>
      </c>
      <c r="C47" s="16">
        <v>52000</v>
      </c>
      <c r="D47" s="16">
        <v>0</v>
      </c>
      <c r="E47" s="112">
        <f t="shared" si="6"/>
        <v>0</v>
      </c>
      <c r="F47" s="112">
        <f t="shared" si="7"/>
        <v>0</v>
      </c>
    </row>
    <row r="48" spans="1:6" ht="17.25" customHeight="1" x14ac:dyDescent="0.25">
      <c r="A48" s="38" t="s">
        <v>154</v>
      </c>
      <c r="B48" s="16">
        <v>0</v>
      </c>
      <c r="C48" s="16">
        <v>0</v>
      </c>
      <c r="D48" s="16">
        <v>12000</v>
      </c>
      <c r="E48" s="112">
        <v>0</v>
      </c>
      <c r="F48" s="112">
        <v>0</v>
      </c>
    </row>
    <row r="49" spans="1:11" ht="17.25" customHeight="1" x14ac:dyDescent="0.25">
      <c r="A49" s="38" t="s">
        <v>160</v>
      </c>
      <c r="B49" s="16">
        <v>0</v>
      </c>
      <c r="C49" s="16">
        <v>56150</v>
      </c>
      <c r="D49" s="16">
        <v>34167.9</v>
      </c>
      <c r="E49" s="112">
        <v>0</v>
      </c>
      <c r="F49" s="112">
        <f t="shared" si="7"/>
        <v>60.85111308993767</v>
      </c>
    </row>
    <row r="50" spans="1:11" ht="17.25" customHeight="1" x14ac:dyDescent="0.25">
      <c r="A50" s="113" t="s">
        <v>134</v>
      </c>
      <c r="B50" s="114">
        <v>89871.42</v>
      </c>
      <c r="C50" s="114">
        <f>C51+C52</f>
        <v>56000</v>
      </c>
      <c r="D50" s="114">
        <f>D51+D52</f>
        <v>64376.6</v>
      </c>
      <c r="E50" s="112">
        <f t="shared" si="6"/>
        <v>71.631893654289641</v>
      </c>
      <c r="F50" s="112">
        <f t="shared" si="7"/>
        <v>114.95821428571429</v>
      </c>
    </row>
    <row r="51" spans="1:11" ht="17.25" customHeight="1" x14ac:dyDescent="0.25">
      <c r="A51" s="111" t="s">
        <v>157</v>
      </c>
      <c r="B51" s="112">
        <v>965</v>
      </c>
      <c r="C51" s="112">
        <v>6000</v>
      </c>
      <c r="D51" s="112">
        <v>3218</v>
      </c>
      <c r="E51" s="112">
        <f t="shared" si="6"/>
        <v>333.47150259067359</v>
      </c>
      <c r="F51" s="112">
        <v>0</v>
      </c>
      <c r="K51" s="43"/>
    </row>
    <row r="52" spans="1:11" ht="17.25" customHeight="1" x14ac:dyDescent="0.25">
      <c r="A52" s="111" t="s">
        <v>153</v>
      </c>
      <c r="B52" s="112">
        <v>88906.42</v>
      </c>
      <c r="C52" s="112">
        <v>50000</v>
      </c>
      <c r="D52" s="112">
        <v>61158.6</v>
      </c>
      <c r="E52" s="112">
        <f t="shared" si="6"/>
        <v>68.789857920271672</v>
      </c>
      <c r="F52" s="112">
        <f t="shared" si="7"/>
        <v>122.31719999999999</v>
      </c>
    </row>
    <row r="53" spans="1:11" ht="24.75" customHeight="1" x14ac:dyDescent="0.25">
      <c r="A53" s="94" t="s">
        <v>121</v>
      </c>
      <c r="B53" s="18">
        <v>3750</v>
      </c>
      <c r="C53" s="18">
        <f>C54</f>
        <v>10000</v>
      </c>
      <c r="D53" s="18">
        <f>D54</f>
        <v>6330</v>
      </c>
      <c r="E53" s="112">
        <f t="shared" si="6"/>
        <v>168.79999999999998</v>
      </c>
      <c r="F53" s="112">
        <f t="shared" si="7"/>
        <v>63.3</v>
      </c>
    </row>
    <row r="54" spans="1:11" ht="17.25" customHeight="1" x14ac:dyDescent="0.25">
      <c r="A54" s="6" t="s">
        <v>93</v>
      </c>
      <c r="B54" s="16">
        <v>3750</v>
      </c>
      <c r="C54" s="16">
        <v>10000</v>
      </c>
      <c r="D54" s="16">
        <v>6330</v>
      </c>
      <c r="E54" s="112">
        <f t="shared" si="6"/>
        <v>168.79999999999998</v>
      </c>
      <c r="F54" s="112">
        <f t="shared" si="7"/>
        <v>63.3</v>
      </c>
    </row>
    <row r="55" spans="1:11" ht="17.25" customHeight="1" x14ac:dyDescent="0.25">
      <c r="A55" s="115" t="s">
        <v>135</v>
      </c>
      <c r="B55" s="16">
        <v>300</v>
      </c>
      <c r="C55" s="16">
        <v>0</v>
      </c>
      <c r="D55" s="18">
        <f>D56</f>
        <v>0</v>
      </c>
      <c r="E55" s="112">
        <v>0</v>
      </c>
      <c r="F55" s="112">
        <v>0</v>
      </c>
    </row>
    <row r="56" spans="1:11" ht="17.25" customHeight="1" x14ac:dyDescent="0.25">
      <c r="A56" s="116" t="s">
        <v>136</v>
      </c>
      <c r="B56" s="16">
        <v>300</v>
      </c>
      <c r="C56" s="16">
        <v>0</v>
      </c>
      <c r="D56" s="16"/>
      <c r="E56" s="112">
        <v>0</v>
      </c>
      <c r="F56" s="112">
        <v>0</v>
      </c>
    </row>
    <row r="58" spans="1:11" ht="25.5" x14ac:dyDescent="0.25">
      <c r="A58" s="134" t="s">
        <v>140</v>
      </c>
      <c r="B58" s="119" t="s">
        <v>128</v>
      </c>
      <c r="C58" s="119" t="s">
        <v>150</v>
      </c>
      <c r="D58" s="119" t="s">
        <v>149</v>
      </c>
      <c r="E58" s="119" t="s">
        <v>129</v>
      </c>
      <c r="F58" s="119" t="s">
        <v>129</v>
      </c>
      <c r="K58" s="120"/>
    </row>
    <row r="59" spans="1:11" x14ac:dyDescent="0.25">
      <c r="A59" s="135" t="s">
        <v>329</v>
      </c>
      <c r="B59" s="119">
        <f>B10</f>
        <v>1917407.2</v>
      </c>
      <c r="C59" s="119">
        <f>C10</f>
        <v>3636486</v>
      </c>
      <c r="D59" s="119">
        <f>D10</f>
        <v>1854989.99</v>
      </c>
      <c r="E59" s="136">
        <f>D59/B59*100</f>
        <v>96.744707644781982</v>
      </c>
      <c r="F59" s="136">
        <f>D59/C59*100</f>
        <v>51.010508221398354</v>
      </c>
    </row>
    <row r="60" spans="1:11" x14ac:dyDescent="0.25">
      <c r="A60" s="135" t="s">
        <v>141</v>
      </c>
      <c r="B60" s="137">
        <f>B37</f>
        <v>2033507.02</v>
      </c>
      <c r="C60" s="137">
        <f>C37</f>
        <v>3692486</v>
      </c>
      <c r="D60" s="137">
        <f>D37</f>
        <v>1926185.41</v>
      </c>
      <c r="E60" s="136">
        <f t="shared" ref="E60" si="9">D60/B60*100</f>
        <v>94.722338848872027</v>
      </c>
      <c r="F60" s="136">
        <f t="shared" ref="F60" si="10">D60/C60*100</f>
        <v>52.165002385926442</v>
      </c>
    </row>
    <row r="61" spans="1:11" x14ac:dyDescent="0.25">
      <c r="A61" s="135" t="s">
        <v>331</v>
      </c>
      <c r="B61" s="138">
        <f>B59-B60</f>
        <v>-116099.82000000007</v>
      </c>
      <c r="C61" s="138">
        <f t="shared" ref="C61:D61" si="11">C59-C60</f>
        <v>-56000</v>
      </c>
      <c r="D61" s="138">
        <f t="shared" si="11"/>
        <v>-71195.419999999925</v>
      </c>
      <c r="E61" s="136">
        <v>0</v>
      </c>
      <c r="F61" s="136">
        <v>0</v>
      </c>
    </row>
    <row r="62" spans="1:11" x14ac:dyDescent="0.25">
      <c r="A62" s="151" t="s">
        <v>260</v>
      </c>
      <c r="B62" s="152"/>
      <c r="C62" s="152"/>
      <c r="D62" s="153">
        <v>-256400.68</v>
      </c>
      <c r="E62" s="152"/>
      <c r="F62" s="152"/>
    </row>
    <row r="63" spans="1:11" x14ac:dyDescent="0.25">
      <c r="A63" s="155" t="s">
        <v>261</v>
      </c>
      <c r="B63" s="152"/>
      <c r="C63" s="152"/>
      <c r="D63" s="154">
        <f>D61+D62</f>
        <v>-327596.09999999992</v>
      </c>
      <c r="E63" s="152"/>
      <c r="F63" s="152"/>
    </row>
  </sheetData>
  <mergeCells count="5">
    <mergeCell ref="A2:D2"/>
    <mergeCell ref="A4:D4"/>
    <mergeCell ref="A6:D6"/>
    <mergeCell ref="A34:D34"/>
    <mergeCell ref="A1:G1"/>
  </mergeCells>
  <phoneticPr fontId="25" type="noConversion"/>
  <pageMargins left="0.7" right="0.7" top="0.75" bottom="0.75" header="0.3" footer="0.3"/>
  <pageSetup paperSize="9" scale="64" fitToWidth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19"/>
  <sheetViews>
    <sheetView workbookViewId="0">
      <selection activeCell="M18" sqref="M18"/>
    </sheetView>
  </sheetViews>
  <sheetFormatPr defaultRowHeight="15" x14ac:dyDescent="0.25"/>
  <cols>
    <col min="1" max="1" width="43" customWidth="1"/>
    <col min="2" max="2" width="24.5703125" customWidth="1"/>
    <col min="3" max="4" width="24.28515625" customWidth="1"/>
    <col min="5" max="6" width="14.5703125" customWidth="1"/>
  </cols>
  <sheetData>
    <row r="1" spans="1:7" ht="42" customHeight="1" thickBot="1" x14ac:dyDescent="0.3">
      <c r="A1" s="187" t="s">
        <v>148</v>
      </c>
      <c r="B1" s="188"/>
      <c r="C1" s="188"/>
      <c r="D1" s="188"/>
      <c r="E1" s="188"/>
      <c r="F1" s="188"/>
      <c r="G1" s="189"/>
    </row>
    <row r="2" spans="1:7" ht="26.25" customHeight="1" x14ac:dyDescent="0.25">
      <c r="A2" s="1"/>
      <c r="B2" s="1"/>
      <c r="C2" s="9"/>
      <c r="D2" s="48"/>
      <c r="E2" s="48"/>
      <c r="F2" s="48"/>
    </row>
    <row r="3" spans="1:7" ht="15.75" x14ac:dyDescent="0.25">
      <c r="A3" s="192" t="s">
        <v>18</v>
      </c>
      <c r="B3" s="192"/>
      <c r="C3" s="219"/>
      <c r="D3" s="219"/>
    </row>
    <row r="4" spans="1:7" ht="18" x14ac:dyDescent="0.25">
      <c r="A4" s="1"/>
      <c r="B4" s="1"/>
      <c r="C4" s="2"/>
      <c r="D4" s="2"/>
      <c r="E4" s="2"/>
      <c r="F4" s="2"/>
    </row>
    <row r="5" spans="1:7" ht="18" customHeight="1" x14ac:dyDescent="0.25">
      <c r="A5" s="192" t="s">
        <v>5</v>
      </c>
      <c r="B5" s="193"/>
      <c r="C5" s="193"/>
      <c r="D5" s="193"/>
    </row>
    <row r="6" spans="1:7" ht="18" x14ac:dyDescent="0.25">
      <c r="A6" s="1"/>
      <c r="B6" s="1"/>
      <c r="C6" s="2"/>
      <c r="D6" s="2"/>
      <c r="E6" s="2"/>
      <c r="F6" s="2"/>
    </row>
    <row r="7" spans="1:7" ht="15.75" x14ac:dyDescent="0.25">
      <c r="A7" s="192" t="s">
        <v>15</v>
      </c>
      <c r="B7" s="218"/>
      <c r="C7" s="218"/>
      <c r="D7" s="218"/>
    </row>
    <row r="8" spans="1:7" ht="18" x14ac:dyDescent="0.25">
      <c r="A8" s="1"/>
      <c r="B8" s="1"/>
      <c r="C8" s="2"/>
      <c r="D8" s="2"/>
      <c r="E8" s="2"/>
      <c r="F8" s="2"/>
    </row>
    <row r="9" spans="1:7" ht="41.25" customHeight="1" x14ac:dyDescent="0.25">
      <c r="A9" s="14" t="s">
        <v>16</v>
      </c>
      <c r="B9" s="14" t="s">
        <v>128</v>
      </c>
      <c r="C9" s="14" t="s">
        <v>150</v>
      </c>
      <c r="D9" s="14" t="s">
        <v>149</v>
      </c>
      <c r="E9" s="14" t="s">
        <v>129</v>
      </c>
      <c r="F9" s="14" t="s">
        <v>129</v>
      </c>
    </row>
    <row r="10" spans="1:7" ht="12" customHeight="1" x14ac:dyDescent="0.25">
      <c r="A10" s="105"/>
      <c r="B10" s="103">
        <v>1</v>
      </c>
      <c r="C10" s="104">
        <v>2</v>
      </c>
      <c r="D10" s="104">
        <v>3</v>
      </c>
      <c r="E10" s="104" t="s">
        <v>131</v>
      </c>
      <c r="F10" s="104" t="s">
        <v>144</v>
      </c>
    </row>
    <row r="11" spans="1:7" ht="24" customHeight="1" x14ac:dyDescent="0.25">
      <c r="A11" s="15" t="s">
        <v>17</v>
      </c>
      <c r="B11" s="20">
        <f>B14</f>
        <v>2033807.0200000003</v>
      </c>
      <c r="C11" s="20">
        <f t="shared" ref="C11" si="0">C14</f>
        <v>3692486</v>
      </c>
      <c r="D11" s="20">
        <f>D12+D14</f>
        <v>1926185.4100000001</v>
      </c>
      <c r="E11" s="112">
        <f>D11/B11*100</f>
        <v>94.708366676795123</v>
      </c>
      <c r="F11" s="112">
        <f>D11/C11*100</f>
        <v>52.165002385926449</v>
      </c>
    </row>
    <row r="12" spans="1:7" ht="24" customHeight="1" x14ac:dyDescent="0.25">
      <c r="A12" s="185" t="s">
        <v>326</v>
      </c>
      <c r="B12" s="186">
        <v>0</v>
      </c>
      <c r="C12" s="186">
        <v>0</v>
      </c>
      <c r="D12" s="186">
        <f>1450</f>
        <v>1450</v>
      </c>
      <c r="E12" s="112">
        <v>0</v>
      </c>
      <c r="F12" s="112">
        <v>0</v>
      </c>
    </row>
    <row r="13" spans="1:7" ht="24" customHeight="1" x14ac:dyDescent="0.25">
      <c r="A13" s="185" t="s">
        <v>327</v>
      </c>
      <c r="B13" s="186">
        <v>0</v>
      </c>
      <c r="C13" s="186">
        <v>0</v>
      </c>
      <c r="D13" s="112">
        <v>1450</v>
      </c>
      <c r="E13" s="112">
        <v>0</v>
      </c>
      <c r="F13" s="112">
        <v>0</v>
      </c>
    </row>
    <row r="14" spans="1:7" ht="22.5" customHeight="1" x14ac:dyDescent="0.25">
      <c r="A14" s="5" t="s">
        <v>25</v>
      </c>
      <c r="B14" s="18">
        <v>2033807.0200000003</v>
      </c>
      <c r="C14" s="18">
        <f>C15+C16+C17+C18</f>
        <v>3692486</v>
      </c>
      <c r="D14" s="18">
        <f>D15+D16+D17+D18</f>
        <v>1924735.4100000001</v>
      </c>
      <c r="E14" s="112">
        <f t="shared" ref="E14:E18" si="1">D14/B14*100</f>
        <v>94.637071810284141</v>
      </c>
      <c r="F14" s="112">
        <f t="shared" ref="F14:F18" si="2">D14/C14*100</f>
        <v>52.125733448955536</v>
      </c>
    </row>
    <row r="15" spans="1:7" ht="30" customHeight="1" x14ac:dyDescent="0.25">
      <c r="A15" s="38" t="s">
        <v>26</v>
      </c>
      <c r="B15" s="16">
        <v>2000459.34</v>
      </c>
      <c r="C15" s="16">
        <v>3548060</v>
      </c>
      <c r="D15" s="16">
        <v>1850031.25</v>
      </c>
      <c r="E15" s="112">
        <f t="shared" si="1"/>
        <v>92.480322544321254</v>
      </c>
      <c r="F15" s="112">
        <f t="shared" si="2"/>
        <v>52.142050867234488</v>
      </c>
    </row>
    <row r="16" spans="1:7" ht="30" customHeight="1" x14ac:dyDescent="0.25">
      <c r="A16" s="38" t="s">
        <v>68</v>
      </c>
      <c r="B16" s="16">
        <v>19979.87</v>
      </c>
      <c r="C16" s="16">
        <v>47000</v>
      </c>
      <c r="D16" s="16">
        <v>12456.54</v>
      </c>
      <c r="E16" s="112">
        <f t="shared" si="1"/>
        <v>62.34545069612566</v>
      </c>
      <c r="F16" s="112">
        <f t="shared" si="2"/>
        <v>26.503276595744683</v>
      </c>
    </row>
    <row r="17" spans="1:6" ht="30" customHeight="1" x14ac:dyDescent="0.25">
      <c r="A17" s="38" t="s">
        <v>76</v>
      </c>
      <c r="B17" s="16">
        <v>0</v>
      </c>
      <c r="C17" s="16"/>
      <c r="D17" s="16">
        <v>0</v>
      </c>
      <c r="E17" s="112">
        <v>0</v>
      </c>
      <c r="F17" s="112">
        <v>0</v>
      </c>
    </row>
    <row r="18" spans="1:6" ht="30" customHeight="1" x14ac:dyDescent="0.25">
      <c r="A18" s="38" t="s">
        <v>69</v>
      </c>
      <c r="B18" s="16">
        <v>13367.81</v>
      </c>
      <c r="C18" s="16">
        <v>97426</v>
      </c>
      <c r="D18" s="16">
        <v>62247.62</v>
      </c>
      <c r="E18" s="112">
        <f t="shared" si="1"/>
        <v>465.65308752892219</v>
      </c>
      <c r="F18" s="112">
        <f t="shared" si="2"/>
        <v>63.892205366124031</v>
      </c>
    </row>
    <row r="19" spans="1:6" x14ac:dyDescent="0.25">
      <c r="A19" s="6"/>
      <c r="B19" s="4"/>
      <c r="C19" s="4"/>
      <c r="D19" s="4"/>
      <c r="E19" s="4"/>
      <c r="F19" s="4"/>
    </row>
  </sheetData>
  <mergeCells count="4">
    <mergeCell ref="A3:D3"/>
    <mergeCell ref="A5:D5"/>
    <mergeCell ref="A7:D7"/>
    <mergeCell ref="A1:G1"/>
  </mergeCells>
  <pageMargins left="0.7" right="0.7" top="0.75" bottom="0.75" header="0.3" footer="0.3"/>
  <pageSetup paperSize="9" scale="8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2E587-FA1B-4F45-976A-530226A6E311}">
  <sheetPr>
    <pageSetUpPr fitToPage="1"/>
  </sheetPr>
  <dimension ref="A1:L210"/>
  <sheetViews>
    <sheetView zoomScaleNormal="100" workbookViewId="0">
      <selection activeCell="K207" sqref="K207"/>
    </sheetView>
  </sheetViews>
  <sheetFormatPr defaultRowHeight="15" x14ac:dyDescent="0.25"/>
  <cols>
    <col min="1" max="1" width="9" bestFit="1" customWidth="1"/>
    <col min="2" max="2" width="8.42578125" bestFit="1" customWidth="1"/>
    <col min="3" max="3" width="12.42578125" customWidth="1"/>
    <col min="4" max="4" width="51.5703125" customWidth="1"/>
    <col min="5" max="6" width="19" customWidth="1"/>
    <col min="7" max="7" width="7" customWidth="1"/>
  </cols>
  <sheetData>
    <row r="1" spans="1:8" ht="42" customHeight="1" thickBot="1" x14ac:dyDescent="0.3">
      <c r="A1" s="187" t="s">
        <v>148</v>
      </c>
      <c r="B1" s="188"/>
      <c r="C1" s="188"/>
      <c r="D1" s="188"/>
      <c r="E1" s="188"/>
      <c r="F1" s="189"/>
      <c r="G1" s="149"/>
      <c r="H1" s="82"/>
    </row>
    <row r="2" spans="1:8" ht="16.5" customHeight="1" x14ac:dyDescent="0.25">
      <c r="A2" s="82"/>
    </row>
    <row r="3" spans="1:8" ht="36" customHeight="1" x14ac:dyDescent="0.25">
      <c r="A3" s="256" t="s">
        <v>101</v>
      </c>
      <c r="B3" s="257"/>
      <c r="C3" s="258"/>
      <c r="D3" s="156" t="s">
        <v>19</v>
      </c>
      <c r="E3" s="157" t="s">
        <v>276</v>
      </c>
      <c r="F3" s="157" t="s">
        <v>277</v>
      </c>
      <c r="G3" s="158" t="s">
        <v>129</v>
      </c>
    </row>
    <row r="4" spans="1:8" x14ac:dyDescent="0.25">
      <c r="A4" s="234" t="s">
        <v>318</v>
      </c>
      <c r="B4" s="245"/>
      <c r="C4" s="246"/>
      <c r="D4" s="160" t="s">
        <v>319</v>
      </c>
      <c r="E4" s="80" t="s">
        <v>103</v>
      </c>
      <c r="F4" s="80" t="s">
        <v>104</v>
      </c>
      <c r="G4" s="161" t="s">
        <v>314</v>
      </c>
    </row>
    <row r="5" spans="1:8" x14ac:dyDescent="0.25">
      <c r="A5" s="171"/>
      <c r="B5" s="159"/>
      <c r="C5" s="160"/>
      <c r="D5" s="160" t="s">
        <v>321</v>
      </c>
      <c r="E5" s="182">
        <f>E6</f>
        <v>3692486</v>
      </c>
      <c r="F5" s="182">
        <f>F6+F204</f>
        <v>1926185.4099999997</v>
      </c>
      <c r="G5" s="112">
        <f t="shared" ref="G5:G6" si="0">F5/E5*100</f>
        <v>52.165002385926442</v>
      </c>
    </row>
    <row r="6" spans="1:8" x14ac:dyDescent="0.25">
      <c r="A6" s="259" t="s">
        <v>316</v>
      </c>
      <c r="B6" s="260"/>
      <c r="C6" s="261"/>
      <c r="D6" s="162" t="s">
        <v>317</v>
      </c>
      <c r="E6" s="41">
        <f>E7+E48+E118</f>
        <v>3692486</v>
      </c>
      <c r="F6" s="41">
        <f>F7+F48+F118</f>
        <v>1924735.4099999997</v>
      </c>
      <c r="G6" s="112">
        <f t="shared" si="0"/>
        <v>52.125733448955515</v>
      </c>
    </row>
    <row r="7" spans="1:8" x14ac:dyDescent="0.25">
      <c r="A7" s="268" t="s">
        <v>320</v>
      </c>
      <c r="B7" s="269"/>
      <c r="C7" s="270"/>
      <c r="D7" s="165" t="s">
        <v>275</v>
      </c>
      <c r="E7" s="19">
        <f>E8+E41</f>
        <v>244550</v>
      </c>
      <c r="F7" s="19">
        <f t="shared" ref="F7" si="1">F8</f>
        <v>148982.80000000002</v>
      </c>
      <c r="G7" s="112">
        <f>F7/E7*100</f>
        <v>60.921202208137402</v>
      </c>
    </row>
    <row r="8" spans="1:8" ht="15" customHeight="1" x14ac:dyDescent="0.25">
      <c r="A8" s="237" t="s">
        <v>27</v>
      </c>
      <c r="B8" s="262"/>
      <c r="C8" s="263"/>
      <c r="D8" s="174" t="s">
        <v>52</v>
      </c>
      <c r="E8" s="175">
        <f>E10+E36</f>
        <v>224550</v>
      </c>
      <c r="F8" s="175">
        <f>F10+F36</f>
        <v>148982.80000000002</v>
      </c>
      <c r="G8" s="112">
        <f t="shared" ref="G8:G71" si="2">F8/E8*100</f>
        <v>66.34727232242264</v>
      </c>
    </row>
    <row r="9" spans="1:8" ht="25.5" customHeight="1" x14ac:dyDescent="0.25">
      <c r="A9" s="253" t="s">
        <v>28</v>
      </c>
      <c r="B9" s="276"/>
      <c r="C9" s="277"/>
      <c r="D9" s="168" t="s">
        <v>11</v>
      </c>
      <c r="E9" s="22">
        <f>E10</f>
        <v>206391</v>
      </c>
      <c r="F9" s="22">
        <f t="shared" ref="F9" si="3">F10</f>
        <v>136902.25000000003</v>
      </c>
      <c r="G9" s="112">
        <f t="shared" si="2"/>
        <v>66.331501858123673</v>
      </c>
    </row>
    <row r="10" spans="1:8" ht="15" customHeight="1" x14ac:dyDescent="0.25">
      <c r="A10" s="231" t="s">
        <v>29</v>
      </c>
      <c r="B10" s="264"/>
      <c r="C10" s="265"/>
      <c r="D10" s="167" t="s">
        <v>30</v>
      </c>
      <c r="E10" s="21">
        <f>E11+E34</f>
        <v>206391</v>
      </c>
      <c r="F10" s="21">
        <f>F11+F34</f>
        <v>136902.25000000003</v>
      </c>
      <c r="G10" s="112">
        <f t="shared" si="2"/>
        <v>66.331501858123673</v>
      </c>
    </row>
    <row r="11" spans="1:8" ht="15" customHeight="1" x14ac:dyDescent="0.25">
      <c r="A11" s="234">
        <v>32</v>
      </c>
      <c r="B11" s="235"/>
      <c r="C11" s="236"/>
      <c r="D11" s="146" t="s">
        <v>20</v>
      </c>
      <c r="E11" s="169">
        <v>206391</v>
      </c>
      <c r="F11" s="169">
        <f>SUM(F12:F33)</f>
        <v>136902.25000000003</v>
      </c>
      <c r="G11" s="112">
        <f t="shared" si="2"/>
        <v>66.331501858123673</v>
      </c>
    </row>
    <row r="12" spans="1:8" ht="15" customHeight="1" x14ac:dyDescent="0.25">
      <c r="A12" s="225">
        <v>3211</v>
      </c>
      <c r="B12" s="226"/>
      <c r="C12" s="227"/>
      <c r="D12" s="146" t="s">
        <v>188</v>
      </c>
      <c r="E12" s="17">
        <v>0</v>
      </c>
      <c r="F12" s="17">
        <v>10801.63</v>
      </c>
      <c r="G12" s="112"/>
    </row>
    <row r="13" spans="1:8" x14ac:dyDescent="0.25">
      <c r="A13" s="225">
        <v>3212</v>
      </c>
      <c r="B13" s="226"/>
      <c r="C13" s="227"/>
      <c r="D13" s="146" t="s">
        <v>190</v>
      </c>
      <c r="E13" s="17">
        <v>0</v>
      </c>
      <c r="F13" s="17">
        <v>52630.96</v>
      </c>
      <c r="G13" s="112"/>
    </row>
    <row r="14" spans="1:8" ht="15" customHeight="1" x14ac:dyDescent="0.25">
      <c r="A14" s="225">
        <v>3213</v>
      </c>
      <c r="B14" s="226"/>
      <c r="C14" s="227"/>
      <c r="D14" s="146" t="s">
        <v>192</v>
      </c>
      <c r="E14" s="17">
        <v>0</v>
      </c>
      <c r="F14" s="17">
        <v>0</v>
      </c>
      <c r="G14" s="112"/>
    </row>
    <row r="15" spans="1:8" ht="15" customHeight="1" x14ac:dyDescent="0.25">
      <c r="A15" s="225">
        <v>3214</v>
      </c>
      <c r="B15" s="226"/>
      <c r="C15" s="227"/>
      <c r="D15" s="146" t="s">
        <v>194</v>
      </c>
      <c r="E15" s="17">
        <v>0</v>
      </c>
      <c r="F15" s="17">
        <v>374.65</v>
      </c>
      <c r="G15" s="112"/>
    </row>
    <row r="16" spans="1:8" ht="15" customHeight="1" x14ac:dyDescent="0.25">
      <c r="A16" s="225">
        <v>3221</v>
      </c>
      <c r="B16" s="226"/>
      <c r="C16" s="227"/>
      <c r="D16" s="146" t="s">
        <v>197</v>
      </c>
      <c r="E16" s="17">
        <v>0</v>
      </c>
      <c r="F16" s="17">
        <v>11932.67</v>
      </c>
      <c r="G16" s="112"/>
    </row>
    <row r="17" spans="1:7" ht="15" customHeight="1" x14ac:dyDescent="0.25">
      <c r="A17" s="225">
        <v>3222</v>
      </c>
      <c r="B17" s="226"/>
      <c r="C17" s="227"/>
      <c r="D17" s="146" t="s">
        <v>199</v>
      </c>
      <c r="E17" s="17">
        <v>0</v>
      </c>
      <c r="F17" s="17">
        <v>2568.9899999999998</v>
      </c>
      <c r="G17" s="112"/>
    </row>
    <row r="18" spans="1:7" ht="15" customHeight="1" x14ac:dyDescent="0.25">
      <c r="A18" s="225">
        <v>3223</v>
      </c>
      <c r="B18" s="226"/>
      <c r="C18" s="227"/>
      <c r="D18" s="146" t="s">
        <v>201</v>
      </c>
      <c r="E18" s="17">
        <v>0</v>
      </c>
      <c r="F18" s="17">
        <v>31322.27</v>
      </c>
      <c r="G18" s="112"/>
    </row>
    <row r="19" spans="1:7" ht="15" customHeight="1" x14ac:dyDescent="0.25">
      <c r="A19" s="225">
        <v>3225</v>
      </c>
      <c r="B19" s="226"/>
      <c r="C19" s="227"/>
      <c r="D19" s="146" t="s">
        <v>263</v>
      </c>
      <c r="E19" s="17">
        <v>0</v>
      </c>
      <c r="F19" s="17">
        <v>1058.83</v>
      </c>
      <c r="G19" s="112"/>
    </row>
    <row r="20" spans="1:7" ht="15" customHeight="1" x14ac:dyDescent="0.25">
      <c r="A20" s="225">
        <v>3227</v>
      </c>
      <c r="B20" s="226"/>
      <c r="C20" s="227"/>
      <c r="D20" s="146" t="s">
        <v>207</v>
      </c>
      <c r="E20" s="17">
        <v>0</v>
      </c>
      <c r="F20" s="17">
        <v>470.45</v>
      </c>
      <c r="G20" s="112"/>
    </row>
    <row r="21" spans="1:7" ht="24.75" customHeight="1" x14ac:dyDescent="0.25">
      <c r="A21" s="225">
        <v>3231</v>
      </c>
      <c r="B21" s="226"/>
      <c r="C21" s="227"/>
      <c r="D21" s="146" t="s">
        <v>264</v>
      </c>
      <c r="E21" s="17">
        <v>0</v>
      </c>
      <c r="F21" s="17">
        <v>4148.83</v>
      </c>
      <c r="G21" s="112"/>
    </row>
    <row r="22" spans="1:7" ht="15" customHeight="1" x14ac:dyDescent="0.25">
      <c r="A22" s="225">
        <v>3233</v>
      </c>
      <c r="B22" s="226"/>
      <c r="C22" s="227"/>
      <c r="D22" s="146" t="s">
        <v>215</v>
      </c>
      <c r="E22" s="17">
        <v>0</v>
      </c>
      <c r="F22" s="17">
        <v>1031.25</v>
      </c>
      <c r="G22" s="112"/>
    </row>
    <row r="23" spans="1:7" ht="15" customHeight="1" x14ac:dyDescent="0.25">
      <c r="A23" s="225">
        <v>3234</v>
      </c>
      <c r="B23" s="226"/>
      <c r="C23" s="227"/>
      <c r="D23" s="146" t="s">
        <v>217</v>
      </c>
      <c r="E23" s="17">
        <v>0</v>
      </c>
      <c r="F23" s="17">
        <v>3567.71</v>
      </c>
      <c r="G23" s="112"/>
    </row>
    <row r="24" spans="1:7" ht="15" customHeight="1" x14ac:dyDescent="0.25">
      <c r="A24" s="225">
        <v>3235</v>
      </c>
      <c r="B24" s="226"/>
      <c r="C24" s="227"/>
      <c r="D24" s="146" t="s">
        <v>219</v>
      </c>
      <c r="E24" s="17">
        <v>0</v>
      </c>
      <c r="F24" s="17">
        <v>4976.99</v>
      </c>
      <c r="G24" s="112"/>
    </row>
    <row r="25" spans="1:7" x14ac:dyDescent="0.25">
      <c r="A25" s="225">
        <v>3236</v>
      </c>
      <c r="B25" s="226"/>
      <c r="C25" s="227"/>
      <c r="D25" s="146" t="s">
        <v>221</v>
      </c>
      <c r="E25" s="17">
        <v>0</v>
      </c>
      <c r="F25" s="17">
        <v>934.24</v>
      </c>
      <c r="G25" s="112"/>
    </row>
    <row r="26" spans="1:7" ht="15" customHeight="1" x14ac:dyDescent="0.25">
      <c r="A26" s="225">
        <v>3237</v>
      </c>
      <c r="B26" s="226"/>
      <c r="C26" s="227"/>
      <c r="D26" s="146" t="s">
        <v>223</v>
      </c>
      <c r="E26" s="17">
        <v>0</v>
      </c>
      <c r="F26" s="17">
        <v>1107.97</v>
      </c>
      <c r="G26" s="112"/>
    </row>
    <row r="27" spans="1:7" ht="15" customHeight="1" x14ac:dyDescent="0.25">
      <c r="A27" s="225">
        <v>3238</v>
      </c>
      <c r="B27" s="226"/>
      <c r="C27" s="227"/>
      <c r="D27" s="146" t="s">
        <v>225</v>
      </c>
      <c r="E27" s="17">
        <v>0</v>
      </c>
      <c r="F27" s="17">
        <v>3513.09</v>
      </c>
      <c r="G27" s="112"/>
    </row>
    <row r="28" spans="1:7" ht="15" customHeight="1" x14ac:dyDescent="0.25">
      <c r="A28" s="225">
        <v>3239</v>
      </c>
      <c r="B28" s="226"/>
      <c r="C28" s="227"/>
      <c r="D28" s="146" t="s">
        <v>227</v>
      </c>
      <c r="E28" s="17">
        <v>0</v>
      </c>
      <c r="F28" s="17">
        <v>1754.17</v>
      </c>
      <c r="G28" s="112"/>
    </row>
    <row r="29" spans="1:7" ht="15" customHeight="1" x14ac:dyDescent="0.25">
      <c r="A29" s="225">
        <v>3292</v>
      </c>
      <c r="B29" s="226"/>
      <c r="C29" s="227"/>
      <c r="D29" s="146" t="s">
        <v>237</v>
      </c>
      <c r="E29" s="17">
        <v>0</v>
      </c>
      <c r="F29" s="17">
        <v>2653.55</v>
      </c>
      <c r="G29" s="112"/>
    </row>
    <row r="30" spans="1:7" ht="15" customHeight="1" x14ac:dyDescent="0.25">
      <c r="A30" s="225">
        <v>3293</v>
      </c>
      <c r="B30" s="226"/>
      <c r="C30" s="227"/>
      <c r="D30" s="146" t="s">
        <v>239</v>
      </c>
      <c r="E30" s="17">
        <v>0</v>
      </c>
      <c r="F30" s="17">
        <v>141.21</v>
      </c>
      <c r="G30" s="112"/>
    </row>
    <row r="31" spans="1:7" x14ac:dyDescent="0.25">
      <c r="A31" s="225">
        <v>3294</v>
      </c>
      <c r="B31" s="226"/>
      <c r="C31" s="227"/>
      <c r="D31" s="146" t="s">
        <v>241</v>
      </c>
      <c r="E31" s="17">
        <v>0</v>
      </c>
      <c r="F31" s="17">
        <v>90</v>
      </c>
      <c r="G31" s="112"/>
    </row>
    <row r="32" spans="1:7" ht="15" customHeight="1" x14ac:dyDescent="0.25">
      <c r="A32" s="225">
        <v>3295</v>
      </c>
      <c r="B32" s="226"/>
      <c r="C32" s="227"/>
      <c r="D32" s="146" t="s">
        <v>102</v>
      </c>
      <c r="E32" s="17">
        <v>0</v>
      </c>
      <c r="F32" s="17">
        <v>127.44</v>
      </c>
      <c r="G32" s="112"/>
    </row>
    <row r="33" spans="1:7" ht="15" customHeight="1" x14ac:dyDescent="0.25">
      <c r="A33" s="225">
        <v>3299</v>
      </c>
      <c r="B33" s="226"/>
      <c r="C33" s="227"/>
      <c r="D33" s="146" t="s">
        <v>265</v>
      </c>
      <c r="E33" s="17">
        <v>0</v>
      </c>
      <c r="F33" s="17">
        <v>1695.35</v>
      </c>
      <c r="G33" s="112"/>
    </row>
    <row r="34" spans="1:7" ht="15" customHeight="1" x14ac:dyDescent="0.25">
      <c r="A34" s="234">
        <v>34</v>
      </c>
      <c r="B34" s="235"/>
      <c r="C34" s="236"/>
      <c r="D34" s="146" t="s">
        <v>66</v>
      </c>
      <c r="E34" s="169">
        <v>0</v>
      </c>
      <c r="F34" s="169">
        <f>F35</f>
        <v>0</v>
      </c>
      <c r="G34" s="112"/>
    </row>
    <row r="35" spans="1:7" ht="15" customHeight="1" x14ac:dyDescent="0.25">
      <c r="A35" s="225">
        <v>3431</v>
      </c>
      <c r="B35" s="226"/>
      <c r="C35" s="227"/>
      <c r="D35" s="146" t="s">
        <v>247</v>
      </c>
      <c r="E35" s="16">
        <v>0</v>
      </c>
      <c r="F35" s="16">
        <v>0</v>
      </c>
      <c r="G35" s="112"/>
    </row>
    <row r="36" spans="1:7" ht="25.5" customHeight="1" x14ac:dyDescent="0.25">
      <c r="A36" s="253" t="s">
        <v>31</v>
      </c>
      <c r="B36" s="266"/>
      <c r="C36" s="267"/>
      <c r="D36" s="168" t="s">
        <v>32</v>
      </c>
      <c r="E36" s="22">
        <f>E37</f>
        <v>18159</v>
      </c>
      <c r="F36" s="22">
        <f t="shared" ref="F36:F37" si="4">F37</f>
        <v>12080.550000000001</v>
      </c>
      <c r="G36" s="112">
        <f t="shared" si="2"/>
        <v>66.526515777300517</v>
      </c>
    </row>
    <row r="37" spans="1:7" ht="15" customHeight="1" x14ac:dyDescent="0.25">
      <c r="A37" s="231" t="s">
        <v>29</v>
      </c>
      <c r="B37" s="232"/>
      <c r="C37" s="233"/>
      <c r="D37" s="167" t="s">
        <v>30</v>
      </c>
      <c r="E37" s="21">
        <f>E38</f>
        <v>18159</v>
      </c>
      <c r="F37" s="21">
        <f t="shared" si="4"/>
        <v>12080.550000000001</v>
      </c>
      <c r="G37" s="112">
        <f t="shared" si="2"/>
        <v>66.526515777300517</v>
      </c>
    </row>
    <row r="38" spans="1:7" ht="15" customHeight="1" x14ac:dyDescent="0.25">
      <c r="A38" s="225">
        <v>32</v>
      </c>
      <c r="B38" s="226"/>
      <c r="C38" s="227"/>
      <c r="D38" s="146" t="s">
        <v>20</v>
      </c>
      <c r="E38" s="169">
        <v>18159</v>
      </c>
      <c r="F38" s="169">
        <f>F39+F40</f>
        <v>12080.550000000001</v>
      </c>
      <c r="G38" s="112">
        <f t="shared" si="2"/>
        <v>66.526515777300517</v>
      </c>
    </row>
    <row r="39" spans="1:7" ht="15" customHeight="1" x14ac:dyDescent="0.25">
      <c r="A39" s="225">
        <v>3224</v>
      </c>
      <c r="B39" s="226"/>
      <c r="C39" s="227"/>
      <c r="D39" s="146" t="s">
        <v>266</v>
      </c>
      <c r="E39" s="16">
        <v>0</v>
      </c>
      <c r="F39" s="16">
        <v>1073.94</v>
      </c>
      <c r="G39" s="112"/>
    </row>
    <row r="40" spans="1:7" ht="15" customHeight="1" x14ac:dyDescent="0.25">
      <c r="A40" s="225">
        <v>3232</v>
      </c>
      <c r="B40" s="226"/>
      <c r="C40" s="227"/>
      <c r="D40" s="146" t="s">
        <v>267</v>
      </c>
      <c r="E40" s="16">
        <v>0</v>
      </c>
      <c r="F40" s="16">
        <v>11006.61</v>
      </c>
      <c r="G40" s="112"/>
    </row>
    <row r="41" spans="1:7" x14ac:dyDescent="0.25">
      <c r="A41" s="237" t="s">
        <v>49</v>
      </c>
      <c r="B41" s="262"/>
      <c r="C41" s="263"/>
      <c r="D41" s="174" t="s">
        <v>50</v>
      </c>
      <c r="E41" s="176">
        <f>E42</f>
        <v>20000</v>
      </c>
      <c r="F41" s="176">
        <v>0</v>
      </c>
      <c r="G41" s="112"/>
    </row>
    <row r="42" spans="1:7" ht="15" customHeight="1" x14ac:dyDescent="0.25">
      <c r="A42" s="228" t="s">
        <v>281</v>
      </c>
      <c r="B42" s="229"/>
      <c r="C42" s="230"/>
      <c r="D42" s="166" t="s">
        <v>278</v>
      </c>
      <c r="E42" s="23">
        <f>E43</f>
        <v>20000</v>
      </c>
      <c r="F42" s="23">
        <f>F43</f>
        <v>0</v>
      </c>
      <c r="G42" s="112"/>
    </row>
    <row r="43" spans="1:7" ht="15" customHeight="1" x14ac:dyDescent="0.25">
      <c r="A43" s="231" t="s">
        <v>41</v>
      </c>
      <c r="B43" s="264"/>
      <c r="C43" s="265"/>
      <c r="D43" s="167" t="s">
        <v>9</v>
      </c>
      <c r="E43" s="21">
        <f>E44</f>
        <v>20000</v>
      </c>
      <c r="F43" s="21">
        <f>F44</f>
        <v>0</v>
      </c>
      <c r="G43" s="112"/>
    </row>
    <row r="44" spans="1:7" ht="16.5" customHeight="1" x14ac:dyDescent="0.25">
      <c r="A44" s="171">
        <v>42</v>
      </c>
      <c r="B44" s="142"/>
      <c r="C44" s="143"/>
      <c r="D44" s="170" t="s">
        <v>100</v>
      </c>
      <c r="E44" s="18">
        <v>20000</v>
      </c>
      <c r="F44" s="18">
        <v>0</v>
      </c>
      <c r="G44" s="112"/>
    </row>
    <row r="45" spans="1:7" ht="15" customHeight="1" x14ac:dyDescent="0.25">
      <c r="A45" s="253" t="s">
        <v>54</v>
      </c>
      <c r="B45" s="266"/>
      <c r="C45" s="267"/>
      <c r="D45" s="168" t="s">
        <v>55</v>
      </c>
      <c r="E45" s="22">
        <v>0</v>
      </c>
      <c r="F45" s="22">
        <f>F46</f>
        <v>0</v>
      </c>
      <c r="G45" s="112"/>
    </row>
    <row r="46" spans="1:7" x14ac:dyDescent="0.25">
      <c r="A46" s="231" t="s">
        <v>56</v>
      </c>
      <c r="B46" s="232"/>
      <c r="C46" s="233"/>
      <c r="D46" s="167" t="s">
        <v>9</v>
      </c>
      <c r="E46" s="21">
        <v>0</v>
      </c>
      <c r="F46" s="21">
        <f t="shared" ref="F46" si="5">F47</f>
        <v>0</v>
      </c>
      <c r="G46" s="112"/>
    </row>
    <row r="47" spans="1:7" ht="15" customHeight="1" x14ac:dyDescent="0.25">
      <c r="A47" s="234">
        <v>32</v>
      </c>
      <c r="B47" s="235"/>
      <c r="C47" s="236"/>
      <c r="D47" s="146" t="s">
        <v>20</v>
      </c>
      <c r="E47" s="169">
        <v>0</v>
      </c>
      <c r="F47" s="17">
        <v>0</v>
      </c>
      <c r="G47" s="112"/>
    </row>
    <row r="48" spans="1:7" ht="29.25" customHeight="1" x14ac:dyDescent="0.25">
      <c r="A48" s="268" t="s">
        <v>292</v>
      </c>
      <c r="B48" s="269"/>
      <c r="C48" s="270"/>
      <c r="D48" s="165" t="s">
        <v>293</v>
      </c>
      <c r="E48" s="19">
        <f>E49+E100+E111</f>
        <v>95926</v>
      </c>
      <c r="F48" s="19">
        <f>F49+F100+F111</f>
        <v>61679.560000000005</v>
      </c>
      <c r="G48" s="112">
        <f t="shared" si="2"/>
        <v>64.299105560536248</v>
      </c>
    </row>
    <row r="49" spans="1:7" ht="15" customHeight="1" x14ac:dyDescent="0.25">
      <c r="A49" s="237" t="s">
        <v>59</v>
      </c>
      <c r="B49" s="262"/>
      <c r="C49" s="263"/>
      <c r="D49" s="174" t="s">
        <v>60</v>
      </c>
      <c r="E49" s="176">
        <f>E50+E54+E62+E65+E69+E73</f>
        <v>92426</v>
      </c>
      <c r="F49" s="176">
        <f>F50+F54+F62+F65+F69+F73</f>
        <v>59679.560000000005</v>
      </c>
      <c r="G49" s="112">
        <f t="shared" si="2"/>
        <v>64.57009932270141</v>
      </c>
    </row>
    <row r="50" spans="1:7" ht="15" customHeight="1" x14ac:dyDescent="0.25">
      <c r="A50" s="253" t="s">
        <v>28</v>
      </c>
      <c r="B50" s="266"/>
      <c r="C50" s="267"/>
      <c r="D50" s="168" t="s">
        <v>294</v>
      </c>
      <c r="E50" s="23">
        <f t="shared" ref="E50:F51" si="6">E51</f>
        <v>0</v>
      </c>
      <c r="F50" s="23">
        <f t="shared" si="6"/>
        <v>1500</v>
      </c>
      <c r="G50" s="112"/>
    </row>
    <row r="51" spans="1:7" ht="15" customHeight="1" x14ac:dyDescent="0.25">
      <c r="A51" s="231" t="s">
        <v>56</v>
      </c>
      <c r="B51" s="232"/>
      <c r="C51" s="233"/>
      <c r="D51" s="167" t="s">
        <v>9</v>
      </c>
      <c r="E51" s="21">
        <f>E52</f>
        <v>0</v>
      </c>
      <c r="F51" s="21">
        <f t="shared" si="6"/>
        <v>1500</v>
      </c>
      <c r="G51" s="112"/>
    </row>
    <row r="52" spans="1:7" ht="15" customHeight="1" x14ac:dyDescent="0.25">
      <c r="A52" s="234">
        <v>32</v>
      </c>
      <c r="B52" s="245"/>
      <c r="C52" s="246"/>
      <c r="D52" s="146" t="s">
        <v>20</v>
      </c>
      <c r="E52" s="18">
        <v>0</v>
      </c>
      <c r="F52" s="18">
        <f>F53</f>
        <v>1500</v>
      </c>
      <c r="G52" s="112"/>
    </row>
    <row r="53" spans="1:7" x14ac:dyDescent="0.25">
      <c r="A53" s="225">
        <v>3237</v>
      </c>
      <c r="B53" s="243"/>
      <c r="C53" s="244"/>
      <c r="D53" s="146" t="s">
        <v>223</v>
      </c>
      <c r="E53" s="16">
        <v>0</v>
      </c>
      <c r="F53" s="16">
        <v>1500</v>
      </c>
      <c r="G53" s="112"/>
    </row>
    <row r="54" spans="1:7" ht="15" customHeight="1" x14ac:dyDescent="0.25">
      <c r="A54" s="228" t="s">
        <v>44</v>
      </c>
      <c r="B54" s="229"/>
      <c r="C54" s="230"/>
      <c r="D54" s="166" t="s">
        <v>45</v>
      </c>
      <c r="E54" s="23">
        <f t="shared" ref="E54:F55" si="7">E55</f>
        <v>115</v>
      </c>
      <c r="F54" s="23">
        <f t="shared" si="7"/>
        <v>3235.67</v>
      </c>
      <c r="G54" s="112"/>
    </row>
    <row r="55" spans="1:7" ht="15" customHeight="1" x14ac:dyDescent="0.25">
      <c r="A55" s="231" t="s">
        <v>56</v>
      </c>
      <c r="B55" s="232"/>
      <c r="C55" s="233"/>
      <c r="D55" s="167" t="s">
        <v>9</v>
      </c>
      <c r="E55" s="21">
        <f>E56</f>
        <v>115</v>
      </c>
      <c r="F55" s="21">
        <f t="shared" si="7"/>
        <v>3235.67</v>
      </c>
      <c r="G55" s="112"/>
    </row>
    <row r="56" spans="1:7" ht="15" customHeight="1" x14ac:dyDescent="0.25">
      <c r="A56" s="234">
        <v>32</v>
      </c>
      <c r="B56" s="245"/>
      <c r="C56" s="246"/>
      <c r="D56" s="146" t="s">
        <v>20</v>
      </c>
      <c r="E56" s="18">
        <v>115</v>
      </c>
      <c r="F56" s="16">
        <f>F57+F58+F59+F60</f>
        <v>3235.67</v>
      </c>
      <c r="G56" s="112"/>
    </row>
    <row r="57" spans="1:7" x14ac:dyDescent="0.25">
      <c r="A57" s="225">
        <v>3211</v>
      </c>
      <c r="B57" s="243"/>
      <c r="C57" s="244"/>
      <c r="D57" s="146" t="s">
        <v>188</v>
      </c>
      <c r="E57" s="16"/>
      <c r="F57" s="16">
        <v>572.91</v>
      </c>
      <c r="G57" s="112"/>
    </row>
    <row r="58" spans="1:7" x14ac:dyDescent="0.25">
      <c r="A58" s="225">
        <v>3222</v>
      </c>
      <c r="B58" s="243"/>
      <c r="C58" s="244"/>
      <c r="D58" s="146" t="s">
        <v>295</v>
      </c>
      <c r="E58" s="16"/>
      <c r="F58" s="16">
        <v>714.47</v>
      </c>
      <c r="G58" s="112"/>
    </row>
    <row r="59" spans="1:7" x14ac:dyDescent="0.25">
      <c r="A59" s="225">
        <v>3231</v>
      </c>
      <c r="B59" s="243"/>
      <c r="C59" s="244"/>
      <c r="D59" s="146" t="s">
        <v>211</v>
      </c>
      <c r="E59" s="16"/>
      <c r="F59" s="16">
        <v>1160</v>
      </c>
      <c r="G59" s="112"/>
    </row>
    <row r="60" spans="1:7" ht="25.5" x14ac:dyDescent="0.25">
      <c r="A60" s="225">
        <v>3291</v>
      </c>
      <c r="B60" s="243"/>
      <c r="C60" s="244"/>
      <c r="D60" s="146" t="s">
        <v>235</v>
      </c>
      <c r="E60" s="16"/>
      <c r="F60" s="16">
        <v>788.29</v>
      </c>
      <c r="G60" s="112"/>
    </row>
    <row r="61" spans="1:7" x14ac:dyDescent="0.25">
      <c r="A61" s="225">
        <v>3299</v>
      </c>
      <c r="B61" s="243"/>
      <c r="C61" s="244"/>
      <c r="D61" s="146" t="s">
        <v>265</v>
      </c>
      <c r="E61" s="16">
        <v>0</v>
      </c>
      <c r="F61" s="16">
        <v>300</v>
      </c>
      <c r="G61" s="112"/>
    </row>
    <row r="62" spans="1:7" ht="15" customHeight="1" x14ac:dyDescent="0.25">
      <c r="A62" s="228" t="s">
        <v>75</v>
      </c>
      <c r="B62" s="229"/>
      <c r="C62" s="230"/>
      <c r="D62" s="166" t="s">
        <v>47</v>
      </c>
      <c r="E62" s="23">
        <f t="shared" ref="E62:F63" si="8">E63</f>
        <v>1000</v>
      </c>
      <c r="F62" s="23">
        <f t="shared" si="8"/>
        <v>0</v>
      </c>
      <c r="G62" s="112"/>
    </row>
    <row r="63" spans="1:7" ht="15" customHeight="1" x14ac:dyDescent="0.25">
      <c r="A63" s="231" t="s">
        <v>56</v>
      </c>
      <c r="B63" s="232"/>
      <c r="C63" s="233"/>
      <c r="D63" s="167" t="s">
        <v>9</v>
      </c>
      <c r="E63" s="21">
        <f>E64</f>
        <v>1000</v>
      </c>
      <c r="F63" s="21">
        <f t="shared" si="8"/>
        <v>0</v>
      </c>
      <c r="G63" s="112"/>
    </row>
    <row r="64" spans="1:7" ht="15.75" customHeight="1" x14ac:dyDescent="0.25">
      <c r="A64" s="234">
        <v>32</v>
      </c>
      <c r="B64" s="245"/>
      <c r="C64" s="246"/>
      <c r="D64" s="146" t="s">
        <v>20</v>
      </c>
      <c r="E64" s="18">
        <v>1000</v>
      </c>
      <c r="F64" s="18">
        <v>0</v>
      </c>
      <c r="G64" s="112"/>
    </row>
    <row r="65" spans="1:7" ht="15" customHeight="1" x14ac:dyDescent="0.25">
      <c r="A65" s="228" t="s">
        <v>35</v>
      </c>
      <c r="B65" s="229"/>
      <c r="C65" s="230"/>
      <c r="D65" s="166" t="s">
        <v>36</v>
      </c>
      <c r="E65" s="23">
        <v>531</v>
      </c>
      <c r="F65" s="23">
        <f t="shared" ref="F65" si="9">F66</f>
        <v>0</v>
      </c>
      <c r="G65" s="112"/>
    </row>
    <row r="66" spans="1:7" ht="15" customHeight="1" x14ac:dyDescent="0.25">
      <c r="A66" s="231" t="s">
        <v>41</v>
      </c>
      <c r="B66" s="247"/>
      <c r="C66" s="248"/>
      <c r="D66" s="167" t="s">
        <v>9</v>
      </c>
      <c r="E66" s="21">
        <v>531</v>
      </c>
      <c r="F66" s="21">
        <f>F67</f>
        <v>0</v>
      </c>
      <c r="G66" s="112"/>
    </row>
    <row r="67" spans="1:7" ht="15" customHeight="1" x14ac:dyDescent="0.25">
      <c r="A67" s="225">
        <v>32</v>
      </c>
      <c r="B67" s="243"/>
      <c r="C67" s="244"/>
      <c r="D67" s="146" t="s">
        <v>20</v>
      </c>
      <c r="E67" s="169">
        <v>531</v>
      </c>
      <c r="F67" s="17">
        <f>F68</f>
        <v>0</v>
      </c>
      <c r="G67" s="112"/>
    </row>
    <row r="68" spans="1:7" ht="15" customHeight="1" x14ac:dyDescent="0.25">
      <c r="A68" s="225">
        <v>3237</v>
      </c>
      <c r="B68" s="243"/>
      <c r="C68" s="244"/>
      <c r="D68" s="146" t="s">
        <v>270</v>
      </c>
      <c r="E68" s="16">
        <v>0</v>
      </c>
      <c r="F68" s="16">
        <v>0</v>
      </c>
      <c r="G68" s="112"/>
    </row>
    <row r="69" spans="1:7" x14ac:dyDescent="0.25">
      <c r="A69" s="228" t="s">
        <v>145</v>
      </c>
      <c r="B69" s="229"/>
      <c r="C69" s="230"/>
      <c r="D69" s="166" t="s">
        <v>146</v>
      </c>
      <c r="E69" s="23">
        <f t="shared" ref="E69:F69" si="10">E70</f>
        <v>1500</v>
      </c>
      <c r="F69" s="23">
        <f t="shared" si="10"/>
        <v>622.88</v>
      </c>
      <c r="G69" s="112">
        <f t="shared" si="2"/>
        <v>41.525333333333329</v>
      </c>
    </row>
    <row r="70" spans="1:7" x14ac:dyDescent="0.25">
      <c r="A70" s="231" t="s">
        <v>41</v>
      </c>
      <c r="B70" s="247"/>
      <c r="C70" s="248"/>
      <c r="D70" s="167" t="s">
        <v>9</v>
      </c>
      <c r="E70" s="21">
        <f>E71</f>
        <v>1500</v>
      </c>
      <c r="F70" s="21">
        <f>F71</f>
        <v>622.88</v>
      </c>
      <c r="G70" s="112">
        <f t="shared" si="2"/>
        <v>41.525333333333329</v>
      </c>
    </row>
    <row r="71" spans="1:7" ht="25.5" x14ac:dyDescent="0.25">
      <c r="A71" s="225">
        <v>37</v>
      </c>
      <c r="B71" s="243"/>
      <c r="C71" s="244"/>
      <c r="D71" s="146" t="s">
        <v>302</v>
      </c>
      <c r="E71" s="169">
        <v>1500</v>
      </c>
      <c r="F71" s="169">
        <f>F72</f>
        <v>622.88</v>
      </c>
      <c r="G71" s="112">
        <f t="shared" si="2"/>
        <v>41.525333333333329</v>
      </c>
    </row>
    <row r="72" spans="1:7" x14ac:dyDescent="0.25">
      <c r="A72" s="225">
        <v>3722</v>
      </c>
      <c r="B72" s="243"/>
      <c r="C72" s="244"/>
      <c r="D72" s="146" t="s">
        <v>262</v>
      </c>
      <c r="E72" s="17"/>
      <c r="F72" s="17">
        <v>622.88</v>
      </c>
      <c r="G72" s="112"/>
    </row>
    <row r="73" spans="1:7" ht="27.75" customHeight="1" x14ac:dyDescent="0.25">
      <c r="A73" s="228" t="s">
        <v>286</v>
      </c>
      <c r="B73" s="229"/>
      <c r="C73" s="230"/>
      <c r="D73" s="166" t="s">
        <v>290</v>
      </c>
      <c r="E73" s="23">
        <f>E75+E83</f>
        <v>89280</v>
      </c>
      <c r="F73" s="23">
        <f>F74</f>
        <v>54321.01</v>
      </c>
      <c r="G73" s="112">
        <f t="shared" ref="G73:G122" si="11">F73/E73*100</f>
        <v>60.843425179211472</v>
      </c>
    </row>
    <row r="74" spans="1:7" ht="15" customHeight="1" x14ac:dyDescent="0.25">
      <c r="A74" s="231" t="s">
        <v>289</v>
      </c>
      <c r="B74" s="247"/>
      <c r="C74" s="248"/>
      <c r="D74" s="172"/>
      <c r="E74" s="173">
        <f>E75+E83</f>
        <v>89280</v>
      </c>
      <c r="F74" s="173">
        <f>F75+F83</f>
        <v>54321.01</v>
      </c>
      <c r="G74" s="112">
        <f t="shared" si="11"/>
        <v>60.843425179211472</v>
      </c>
    </row>
    <row r="75" spans="1:7" x14ac:dyDescent="0.25">
      <c r="A75" s="231" t="s">
        <v>41</v>
      </c>
      <c r="B75" s="247"/>
      <c r="C75" s="248"/>
      <c r="D75" s="167" t="s">
        <v>9</v>
      </c>
      <c r="E75" s="21">
        <f>E76+E80</f>
        <v>23200</v>
      </c>
      <c r="F75" s="21">
        <f>F76+F80</f>
        <v>14123.49</v>
      </c>
      <c r="G75" s="112">
        <f t="shared" si="11"/>
        <v>60.877112068965509</v>
      </c>
    </row>
    <row r="76" spans="1:7" ht="15" customHeight="1" x14ac:dyDescent="0.25">
      <c r="A76" s="225">
        <v>31</v>
      </c>
      <c r="B76" s="243"/>
      <c r="C76" s="244"/>
      <c r="D76" s="146" t="s">
        <v>12</v>
      </c>
      <c r="E76" s="169">
        <v>22080</v>
      </c>
      <c r="F76" s="169">
        <f>F77+F78+F79</f>
        <v>13831.58</v>
      </c>
      <c r="G76" s="112">
        <f t="shared" si="11"/>
        <v>62.643025362318838</v>
      </c>
    </row>
    <row r="77" spans="1:7" ht="15" customHeight="1" x14ac:dyDescent="0.25">
      <c r="A77" s="225">
        <v>3111</v>
      </c>
      <c r="B77" s="243"/>
      <c r="C77" s="244"/>
      <c r="D77" s="146" t="s">
        <v>185</v>
      </c>
      <c r="E77" s="17">
        <v>0</v>
      </c>
      <c r="F77" s="17">
        <v>11359.31</v>
      </c>
      <c r="G77" s="112"/>
    </row>
    <row r="78" spans="1:7" x14ac:dyDescent="0.25">
      <c r="A78" s="144">
        <v>3121</v>
      </c>
      <c r="B78" s="145"/>
      <c r="C78" s="146"/>
      <c r="D78" s="146" t="s">
        <v>183</v>
      </c>
      <c r="E78" s="17">
        <v>0</v>
      </c>
      <c r="F78" s="17">
        <v>598</v>
      </c>
      <c r="G78" s="112"/>
    </row>
    <row r="79" spans="1:7" x14ac:dyDescent="0.25">
      <c r="A79" s="144">
        <v>3132</v>
      </c>
      <c r="B79" s="145"/>
      <c r="C79" s="146"/>
      <c r="D79" s="146" t="s">
        <v>268</v>
      </c>
      <c r="E79" s="17">
        <v>0</v>
      </c>
      <c r="F79" s="17">
        <v>1874.27</v>
      </c>
      <c r="G79" s="112"/>
    </row>
    <row r="80" spans="1:7" ht="15" customHeight="1" x14ac:dyDescent="0.25">
      <c r="A80" s="144">
        <v>32</v>
      </c>
      <c r="B80" s="145"/>
      <c r="C80" s="146"/>
      <c r="D80" s="146" t="s">
        <v>20</v>
      </c>
      <c r="E80" s="18">
        <v>1120</v>
      </c>
      <c r="F80" s="18">
        <f>F81+F82</f>
        <v>291.91000000000003</v>
      </c>
      <c r="G80" s="112">
        <f t="shared" si="11"/>
        <v>26.063392857142858</v>
      </c>
    </row>
    <row r="81" spans="1:7" ht="15" customHeight="1" x14ac:dyDescent="0.25">
      <c r="A81" s="144">
        <v>3211</v>
      </c>
      <c r="B81" s="145"/>
      <c r="C81" s="146"/>
      <c r="D81" s="146" t="s">
        <v>188</v>
      </c>
      <c r="E81" s="16">
        <v>0</v>
      </c>
      <c r="F81" s="16">
        <v>7.8</v>
      </c>
      <c r="G81" s="112"/>
    </row>
    <row r="82" spans="1:7" x14ac:dyDescent="0.25">
      <c r="A82" s="144">
        <v>3212</v>
      </c>
      <c r="B82" s="145"/>
      <c r="C82" s="146"/>
      <c r="D82" s="146" t="s">
        <v>269</v>
      </c>
      <c r="E82" s="16">
        <v>0</v>
      </c>
      <c r="F82" s="16">
        <v>284.11</v>
      </c>
      <c r="G82" s="112"/>
    </row>
    <row r="83" spans="1:7" ht="15" customHeight="1" x14ac:dyDescent="0.25">
      <c r="A83" s="231" t="s">
        <v>288</v>
      </c>
      <c r="B83" s="247"/>
      <c r="C83" s="248"/>
      <c r="D83" s="172"/>
      <c r="E83" s="173">
        <f>E84+E92</f>
        <v>66080</v>
      </c>
      <c r="F83" s="173">
        <f>F84+F92</f>
        <v>40197.520000000004</v>
      </c>
      <c r="G83" s="112">
        <f t="shared" si="11"/>
        <v>60.831598062954008</v>
      </c>
    </row>
    <row r="84" spans="1:7" ht="15" customHeight="1" x14ac:dyDescent="0.25">
      <c r="A84" s="231" t="s">
        <v>282</v>
      </c>
      <c r="B84" s="247"/>
      <c r="C84" s="248"/>
      <c r="D84" s="167" t="s">
        <v>283</v>
      </c>
      <c r="E84" s="21">
        <f>E85+E89</f>
        <v>9930</v>
      </c>
      <c r="F84" s="21">
        <f>F85+F89</f>
        <v>6029.6200000000008</v>
      </c>
      <c r="G84" s="112">
        <f t="shared" si="11"/>
        <v>60.721248741188326</v>
      </c>
    </row>
    <row r="85" spans="1:7" ht="15" customHeight="1" x14ac:dyDescent="0.25">
      <c r="A85" s="225">
        <v>31</v>
      </c>
      <c r="B85" s="243"/>
      <c r="C85" s="244"/>
      <c r="D85" s="146" t="s">
        <v>12</v>
      </c>
      <c r="E85" s="169">
        <v>9430</v>
      </c>
      <c r="F85" s="169">
        <f>F86+F87+F88</f>
        <v>5905.0300000000007</v>
      </c>
      <c r="G85" s="112">
        <f t="shared" si="11"/>
        <v>62.619618239660667</v>
      </c>
    </row>
    <row r="86" spans="1:7" ht="15" customHeight="1" x14ac:dyDescent="0.25">
      <c r="A86" s="225">
        <v>3111</v>
      </c>
      <c r="B86" s="243"/>
      <c r="C86" s="244"/>
      <c r="D86" s="146" t="s">
        <v>185</v>
      </c>
      <c r="E86" s="17">
        <v>0</v>
      </c>
      <c r="F86" s="17">
        <v>4849.54</v>
      </c>
      <c r="G86" s="112"/>
    </row>
    <row r="87" spans="1:7" x14ac:dyDescent="0.25">
      <c r="A87" s="144">
        <v>3121</v>
      </c>
      <c r="B87" s="145"/>
      <c r="C87" s="146"/>
      <c r="D87" s="146" t="s">
        <v>183</v>
      </c>
      <c r="E87" s="17">
        <v>0</v>
      </c>
      <c r="F87" s="17">
        <v>255.3</v>
      </c>
      <c r="G87" s="112"/>
    </row>
    <row r="88" spans="1:7" x14ac:dyDescent="0.25">
      <c r="A88" s="144">
        <v>3132</v>
      </c>
      <c r="B88" s="145"/>
      <c r="C88" s="146"/>
      <c r="D88" s="146" t="s">
        <v>268</v>
      </c>
      <c r="E88" s="17">
        <v>0</v>
      </c>
      <c r="F88" s="17">
        <v>800.19</v>
      </c>
      <c r="G88" s="112"/>
    </row>
    <row r="89" spans="1:7" ht="15" customHeight="1" x14ac:dyDescent="0.25">
      <c r="A89" s="144">
        <v>32</v>
      </c>
      <c r="B89" s="145"/>
      <c r="C89" s="146"/>
      <c r="D89" s="146" t="s">
        <v>20</v>
      </c>
      <c r="E89" s="18">
        <v>500</v>
      </c>
      <c r="F89" s="18">
        <f>F90+F91</f>
        <v>124.59</v>
      </c>
      <c r="G89" s="112">
        <f t="shared" si="11"/>
        <v>24.918000000000003</v>
      </c>
    </row>
    <row r="90" spans="1:7" ht="15" customHeight="1" x14ac:dyDescent="0.25">
      <c r="A90" s="144">
        <v>3211</v>
      </c>
      <c r="B90" s="145"/>
      <c r="C90" s="146"/>
      <c r="D90" s="146" t="s">
        <v>188</v>
      </c>
      <c r="E90" s="16">
        <v>0</v>
      </c>
      <c r="F90" s="16">
        <v>3.33</v>
      </c>
      <c r="G90" s="112"/>
    </row>
    <row r="91" spans="1:7" ht="15" customHeight="1" x14ac:dyDescent="0.25">
      <c r="A91" s="144">
        <v>3212</v>
      </c>
      <c r="B91" s="145"/>
      <c r="C91" s="146"/>
      <c r="D91" s="146" t="s">
        <v>269</v>
      </c>
      <c r="E91" s="16">
        <v>0</v>
      </c>
      <c r="F91" s="16">
        <v>121.26</v>
      </c>
      <c r="G91" s="112"/>
    </row>
    <row r="92" spans="1:7" ht="15" customHeight="1" x14ac:dyDescent="0.25">
      <c r="A92" s="231" t="s">
        <v>284</v>
      </c>
      <c r="B92" s="247"/>
      <c r="C92" s="248"/>
      <c r="D92" s="167" t="s">
        <v>285</v>
      </c>
      <c r="E92" s="21">
        <f>E93+E97</f>
        <v>56150</v>
      </c>
      <c r="F92" s="21">
        <f>F93+F97</f>
        <v>34167.9</v>
      </c>
      <c r="G92" s="112">
        <f t="shared" si="11"/>
        <v>60.85111308993767</v>
      </c>
    </row>
    <row r="93" spans="1:7" ht="15" customHeight="1" x14ac:dyDescent="0.25">
      <c r="A93" s="225">
        <v>31</v>
      </c>
      <c r="B93" s="243"/>
      <c r="C93" s="244"/>
      <c r="D93" s="146" t="s">
        <v>12</v>
      </c>
      <c r="E93" s="169">
        <v>53430</v>
      </c>
      <c r="F93" s="169">
        <f>F94+F95+F96</f>
        <v>33461.760000000002</v>
      </c>
      <c r="G93" s="112">
        <f t="shared" si="11"/>
        <v>62.627288040426734</v>
      </c>
    </row>
    <row r="94" spans="1:7" ht="15" customHeight="1" x14ac:dyDescent="0.25">
      <c r="A94" s="225">
        <v>3111</v>
      </c>
      <c r="B94" s="243"/>
      <c r="C94" s="244"/>
      <c r="D94" s="146" t="s">
        <v>185</v>
      </c>
      <c r="E94" s="17">
        <v>0</v>
      </c>
      <c r="F94" s="17">
        <v>27480.75</v>
      </c>
      <c r="G94" s="112"/>
    </row>
    <row r="95" spans="1:7" x14ac:dyDescent="0.25">
      <c r="A95" s="144">
        <v>3121</v>
      </c>
      <c r="B95" s="145"/>
      <c r="C95" s="146"/>
      <c r="D95" s="146" t="s">
        <v>183</v>
      </c>
      <c r="E95" s="17">
        <v>0</v>
      </c>
      <c r="F95" s="17">
        <v>1446.7</v>
      </c>
      <c r="G95" s="112"/>
    </row>
    <row r="96" spans="1:7" x14ac:dyDescent="0.25">
      <c r="A96" s="144">
        <v>3132</v>
      </c>
      <c r="B96" s="145"/>
      <c r="C96" s="146"/>
      <c r="D96" s="146" t="s">
        <v>268</v>
      </c>
      <c r="E96" s="17">
        <v>0</v>
      </c>
      <c r="F96" s="17">
        <v>4534.3100000000004</v>
      </c>
      <c r="G96" s="112"/>
    </row>
    <row r="97" spans="1:7" ht="15" customHeight="1" x14ac:dyDescent="0.25">
      <c r="A97" s="144">
        <v>32</v>
      </c>
      <c r="B97" s="145"/>
      <c r="C97" s="146"/>
      <c r="D97" s="146" t="s">
        <v>20</v>
      </c>
      <c r="E97" s="18">
        <v>2720</v>
      </c>
      <c r="F97" s="18">
        <f>F98+F99</f>
        <v>706.14</v>
      </c>
      <c r="G97" s="112">
        <f t="shared" si="11"/>
        <v>25.961029411764709</v>
      </c>
    </row>
    <row r="98" spans="1:7" ht="15" customHeight="1" x14ac:dyDescent="0.25">
      <c r="A98" s="144">
        <v>3211</v>
      </c>
      <c r="B98" s="145"/>
      <c r="C98" s="146"/>
      <c r="D98" s="146" t="s">
        <v>188</v>
      </c>
      <c r="E98" s="16">
        <v>0</v>
      </c>
      <c r="F98" s="16">
        <v>18.87</v>
      </c>
      <c r="G98" s="112"/>
    </row>
    <row r="99" spans="1:7" ht="15" customHeight="1" x14ac:dyDescent="0.25">
      <c r="A99" s="144">
        <v>3212</v>
      </c>
      <c r="B99" s="145"/>
      <c r="C99" s="146"/>
      <c r="D99" s="146" t="s">
        <v>269</v>
      </c>
      <c r="E99" s="16">
        <v>0</v>
      </c>
      <c r="F99" s="16">
        <v>687.27</v>
      </c>
      <c r="G99" s="112"/>
    </row>
    <row r="100" spans="1:7" ht="15" customHeight="1" x14ac:dyDescent="0.25">
      <c r="A100" s="237" t="s">
        <v>49</v>
      </c>
      <c r="B100" s="238"/>
      <c r="C100" s="239"/>
      <c r="D100" s="174" t="s">
        <v>50</v>
      </c>
      <c r="E100" s="176">
        <f t="shared" ref="E100:F100" si="12">E101+E104+E108</f>
        <v>3000</v>
      </c>
      <c r="F100" s="176">
        <f t="shared" si="12"/>
        <v>2000</v>
      </c>
      <c r="G100" s="112">
        <f t="shared" si="11"/>
        <v>66.666666666666657</v>
      </c>
    </row>
    <row r="101" spans="1:7" ht="15" customHeight="1" x14ac:dyDescent="0.25">
      <c r="A101" s="228" t="s">
        <v>279</v>
      </c>
      <c r="B101" s="229"/>
      <c r="C101" s="230"/>
      <c r="D101" s="166" t="s">
        <v>278</v>
      </c>
      <c r="E101" s="23">
        <f t="shared" ref="E101:F102" si="13">E102</f>
        <v>500</v>
      </c>
      <c r="F101" s="23">
        <f t="shared" si="13"/>
        <v>0</v>
      </c>
      <c r="G101" s="112">
        <f t="shared" si="11"/>
        <v>0</v>
      </c>
    </row>
    <row r="102" spans="1:7" ht="15" customHeight="1" x14ac:dyDescent="0.25">
      <c r="A102" s="231" t="s">
        <v>41</v>
      </c>
      <c r="B102" s="247"/>
      <c r="C102" s="248"/>
      <c r="D102" s="167" t="s">
        <v>9</v>
      </c>
      <c r="E102" s="21">
        <f t="shared" si="13"/>
        <v>500</v>
      </c>
      <c r="F102" s="21">
        <f t="shared" si="13"/>
        <v>0</v>
      </c>
      <c r="G102" s="112">
        <f t="shared" si="11"/>
        <v>0</v>
      </c>
    </row>
    <row r="103" spans="1:7" ht="16.5" customHeight="1" x14ac:dyDescent="0.25">
      <c r="A103" s="144">
        <v>42</v>
      </c>
      <c r="B103" s="142"/>
      <c r="C103" s="143"/>
      <c r="D103" s="170" t="s">
        <v>100</v>
      </c>
      <c r="E103" s="18">
        <v>500</v>
      </c>
      <c r="F103" s="18">
        <v>0</v>
      </c>
      <c r="G103" s="112">
        <f t="shared" si="11"/>
        <v>0</v>
      </c>
    </row>
    <row r="104" spans="1:7" ht="15" customHeight="1" x14ac:dyDescent="0.25">
      <c r="A104" s="228" t="s">
        <v>280</v>
      </c>
      <c r="B104" s="229"/>
      <c r="C104" s="230"/>
      <c r="D104" s="166" t="s">
        <v>291</v>
      </c>
      <c r="E104" s="23">
        <f t="shared" ref="E104:F105" si="14">E105</f>
        <v>2000</v>
      </c>
      <c r="F104" s="23">
        <f t="shared" si="14"/>
        <v>2000</v>
      </c>
      <c r="G104" s="112">
        <f t="shared" si="11"/>
        <v>100</v>
      </c>
    </row>
    <row r="105" spans="1:7" ht="15" customHeight="1" x14ac:dyDescent="0.25">
      <c r="A105" s="231" t="s">
        <v>41</v>
      </c>
      <c r="B105" s="247"/>
      <c r="C105" s="248"/>
      <c r="D105" s="167" t="s">
        <v>9</v>
      </c>
      <c r="E105" s="21">
        <f t="shared" si="14"/>
        <v>2000</v>
      </c>
      <c r="F105" s="21">
        <f t="shared" si="14"/>
        <v>2000</v>
      </c>
      <c r="G105" s="112">
        <f t="shared" si="11"/>
        <v>100</v>
      </c>
    </row>
    <row r="106" spans="1:7" ht="15" customHeight="1" x14ac:dyDescent="0.25">
      <c r="A106" s="144">
        <v>42</v>
      </c>
      <c r="B106" s="142"/>
      <c r="C106" s="143"/>
      <c r="D106" s="170" t="s">
        <v>100</v>
      </c>
      <c r="E106" s="18">
        <v>2000</v>
      </c>
      <c r="F106" s="18">
        <f>F107</f>
        <v>2000</v>
      </c>
      <c r="G106" s="112">
        <f t="shared" si="11"/>
        <v>100</v>
      </c>
    </row>
    <row r="107" spans="1:7" ht="15" customHeight="1" x14ac:dyDescent="0.25">
      <c r="A107" s="144">
        <v>4241</v>
      </c>
      <c r="B107" s="142"/>
      <c r="C107" s="143"/>
      <c r="D107" s="170" t="s">
        <v>254</v>
      </c>
      <c r="E107" s="18"/>
      <c r="F107" s="16">
        <v>2000</v>
      </c>
      <c r="G107" s="112"/>
    </row>
    <row r="108" spans="1:7" ht="15" customHeight="1" x14ac:dyDescent="0.25">
      <c r="A108" s="228" t="s">
        <v>33</v>
      </c>
      <c r="B108" s="229"/>
      <c r="C108" s="230"/>
      <c r="D108" s="166" t="s">
        <v>58</v>
      </c>
      <c r="E108" s="23">
        <v>500</v>
      </c>
      <c r="F108" s="23">
        <f t="shared" ref="F108:F109" si="15">F109</f>
        <v>0</v>
      </c>
      <c r="G108" s="112">
        <f t="shared" si="11"/>
        <v>0</v>
      </c>
    </row>
    <row r="109" spans="1:7" ht="15" customHeight="1" x14ac:dyDescent="0.25">
      <c r="A109" s="231" t="s">
        <v>56</v>
      </c>
      <c r="B109" s="247"/>
      <c r="C109" s="248"/>
      <c r="D109" s="167" t="s">
        <v>9</v>
      </c>
      <c r="E109" s="21">
        <v>500</v>
      </c>
      <c r="F109" s="21">
        <f t="shared" si="15"/>
        <v>0</v>
      </c>
      <c r="G109" s="112">
        <f t="shared" si="11"/>
        <v>0</v>
      </c>
    </row>
    <row r="110" spans="1:7" x14ac:dyDescent="0.25">
      <c r="A110" s="225">
        <v>45</v>
      </c>
      <c r="B110" s="243"/>
      <c r="C110" s="244"/>
      <c r="D110" s="146" t="s">
        <v>99</v>
      </c>
      <c r="E110" s="17">
        <v>500</v>
      </c>
      <c r="F110" s="17">
        <v>0</v>
      </c>
      <c r="G110" s="112">
        <f t="shared" si="11"/>
        <v>0</v>
      </c>
    </row>
    <row r="111" spans="1:7" ht="26.25" customHeight="1" x14ac:dyDescent="0.25">
      <c r="A111" s="237" t="s">
        <v>27</v>
      </c>
      <c r="B111" s="238"/>
      <c r="C111" s="239"/>
      <c r="D111" s="174" t="s">
        <v>79</v>
      </c>
      <c r="E111" s="175">
        <f t="shared" ref="E111:F113" si="16">E112</f>
        <v>500</v>
      </c>
      <c r="F111" s="175">
        <f t="shared" si="16"/>
        <v>0</v>
      </c>
      <c r="G111" s="112">
        <f t="shared" si="11"/>
        <v>0</v>
      </c>
    </row>
    <row r="112" spans="1:7" ht="15" customHeight="1" x14ac:dyDescent="0.25">
      <c r="A112" s="253" t="s">
        <v>78</v>
      </c>
      <c r="B112" s="254"/>
      <c r="C112" s="255"/>
      <c r="D112" s="168" t="s">
        <v>77</v>
      </c>
      <c r="E112" s="22">
        <f t="shared" si="16"/>
        <v>500</v>
      </c>
      <c r="F112" s="22">
        <f t="shared" si="16"/>
        <v>0</v>
      </c>
      <c r="G112" s="112">
        <f t="shared" si="11"/>
        <v>0</v>
      </c>
    </row>
    <row r="113" spans="1:7" ht="15" customHeight="1" x14ac:dyDescent="0.25">
      <c r="A113" s="231" t="s">
        <v>56</v>
      </c>
      <c r="B113" s="247"/>
      <c r="C113" s="248"/>
      <c r="D113" s="167" t="s">
        <v>9</v>
      </c>
      <c r="E113" s="21">
        <f t="shared" si="16"/>
        <v>500</v>
      </c>
      <c r="F113" s="21">
        <f t="shared" si="16"/>
        <v>0</v>
      </c>
      <c r="G113" s="112">
        <f t="shared" si="11"/>
        <v>0</v>
      </c>
    </row>
    <row r="114" spans="1:7" x14ac:dyDescent="0.25">
      <c r="A114" s="225">
        <v>32</v>
      </c>
      <c r="B114" s="243"/>
      <c r="C114" s="244"/>
      <c r="D114" s="146" t="s">
        <v>20</v>
      </c>
      <c r="E114" s="169">
        <v>500</v>
      </c>
      <c r="F114" s="169">
        <v>0</v>
      </c>
      <c r="G114" s="112">
        <f t="shared" si="11"/>
        <v>0</v>
      </c>
    </row>
    <row r="115" spans="1:7" x14ac:dyDescent="0.25">
      <c r="A115" s="225">
        <v>3232</v>
      </c>
      <c r="B115" s="243"/>
      <c r="C115" s="244"/>
      <c r="D115" s="146" t="s">
        <v>213</v>
      </c>
      <c r="E115" s="16"/>
      <c r="F115" s="16">
        <v>0</v>
      </c>
      <c r="G115" s="112"/>
    </row>
    <row r="116" spans="1:7" ht="15" customHeight="1" x14ac:dyDescent="0.25">
      <c r="A116" s="271" t="s">
        <v>61</v>
      </c>
      <c r="B116" s="272"/>
      <c r="C116" s="273"/>
      <c r="D116" s="163" t="s">
        <v>125</v>
      </c>
      <c r="E116" s="164">
        <f>E118</f>
        <v>3352010</v>
      </c>
      <c r="F116" s="164">
        <f>F118</f>
        <v>1714073.0499999996</v>
      </c>
      <c r="G116" s="112">
        <f t="shared" si="11"/>
        <v>51.13567829451582</v>
      </c>
    </row>
    <row r="117" spans="1:7" ht="25.5" customHeight="1" x14ac:dyDescent="0.25">
      <c r="A117" s="268" t="s">
        <v>296</v>
      </c>
      <c r="B117" s="269"/>
      <c r="C117" s="270"/>
      <c r="D117" s="165" t="s">
        <v>297</v>
      </c>
      <c r="E117" s="177"/>
      <c r="F117" s="177"/>
      <c r="G117" s="112"/>
    </row>
    <row r="118" spans="1:7" ht="15" customHeight="1" x14ac:dyDescent="0.25">
      <c r="A118" s="268"/>
      <c r="B118" s="274"/>
      <c r="C118" s="275"/>
      <c r="D118" s="165" t="s">
        <v>37</v>
      </c>
      <c r="E118" s="19">
        <f>E119</f>
        <v>3352010</v>
      </c>
      <c r="F118" s="19">
        <f>F119</f>
        <v>1714073.0499999996</v>
      </c>
      <c r="G118" s="112">
        <f t="shared" si="11"/>
        <v>51.13567829451582</v>
      </c>
    </row>
    <row r="119" spans="1:7" ht="25.5" customHeight="1" x14ac:dyDescent="0.25">
      <c r="A119" s="237" t="s">
        <v>34</v>
      </c>
      <c r="B119" s="238"/>
      <c r="C119" s="239"/>
      <c r="D119" s="174" t="s">
        <v>53</v>
      </c>
      <c r="E119" s="175">
        <f>E120+E161+E169+E175+E183+E187+E190+E200</f>
        <v>3352010</v>
      </c>
      <c r="F119" s="175">
        <f>F120+F161+F169+F175+F183+F187+F190+F200</f>
        <v>1714073.0499999996</v>
      </c>
      <c r="G119" s="112">
        <f t="shared" si="11"/>
        <v>51.13567829451582</v>
      </c>
    </row>
    <row r="120" spans="1:7" ht="15" customHeight="1" x14ac:dyDescent="0.25">
      <c r="A120" s="253" t="s">
        <v>28</v>
      </c>
      <c r="B120" s="254"/>
      <c r="C120" s="255"/>
      <c r="D120" s="168" t="s">
        <v>11</v>
      </c>
      <c r="E120" s="22">
        <f>E121+E138+E144+E150+E156</f>
        <v>42010</v>
      </c>
      <c r="F120" s="22">
        <f>F121+F138+F144+F150+F156</f>
        <v>22048.66</v>
      </c>
      <c r="G120" s="112">
        <f t="shared" si="11"/>
        <v>52.484313258747918</v>
      </c>
    </row>
    <row r="121" spans="1:7" ht="15" customHeight="1" x14ac:dyDescent="0.25">
      <c r="A121" s="231" t="s">
        <v>38</v>
      </c>
      <c r="B121" s="247"/>
      <c r="C121" s="248"/>
      <c r="D121" s="167" t="s">
        <v>39</v>
      </c>
      <c r="E121" s="21">
        <f>E122</f>
        <v>15010</v>
      </c>
      <c r="F121" s="21">
        <f>F122</f>
        <v>2757.29</v>
      </c>
      <c r="G121" s="112">
        <f t="shared" si="11"/>
        <v>18.369686875416388</v>
      </c>
    </row>
    <row r="122" spans="1:7" ht="15" customHeight="1" x14ac:dyDescent="0.25">
      <c r="A122" s="234">
        <v>32</v>
      </c>
      <c r="B122" s="245"/>
      <c r="C122" s="246"/>
      <c r="D122" s="146" t="s">
        <v>20</v>
      </c>
      <c r="E122" s="169">
        <v>15010</v>
      </c>
      <c r="F122" s="169">
        <f>SUM(F123:F137)</f>
        <v>2757.29</v>
      </c>
      <c r="G122" s="112">
        <f t="shared" si="11"/>
        <v>18.369686875416388</v>
      </c>
    </row>
    <row r="123" spans="1:7" ht="15" customHeight="1" x14ac:dyDescent="0.25">
      <c r="A123" s="225">
        <v>3211</v>
      </c>
      <c r="B123" s="243"/>
      <c r="C123" s="244"/>
      <c r="D123" s="146" t="s">
        <v>188</v>
      </c>
      <c r="E123" s="17"/>
      <c r="F123" s="17">
        <v>0</v>
      </c>
      <c r="G123" s="112"/>
    </row>
    <row r="124" spans="1:7" x14ac:dyDescent="0.25">
      <c r="A124" s="144">
        <v>3214</v>
      </c>
      <c r="B124" s="142"/>
      <c r="C124" s="143"/>
      <c r="D124" s="146" t="s">
        <v>194</v>
      </c>
      <c r="E124" s="17"/>
      <c r="F124" s="17">
        <v>0</v>
      </c>
      <c r="G124" s="112"/>
    </row>
    <row r="125" spans="1:7" ht="15" customHeight="1" x14ac:dyDescent="0.25">
      <c r="A125" s="144">
        <v>3221</v>
      </c>
      <c r="B125" s="142"/>
      <c r="C125" s="143"/>
      <c r="D125" s="146" t="s">
        <v>271</v>
      </c>
      <c r="E125" s="17"/>
      <c r="F125" s="17">
        <v>0</v>
      </c>
      <c r="G125" s="112"/>
    </row>
    <row r="126" spans="1:7" s="35" customFormat="1" ht="15" customHeight="1" x14ac:dyDescent="0.25">
      <c r="A126" s="225">
        <v>3223</v>
      </c>
      <c r="B126" s="243"/>
      <c r="C126" s="244"/>
      <c r="D126" s="146" t="s">
        <v>201</v>
      </c>
      <c r="E126" s="17"/>
      <c r="F126" s="17">
        <v>0</v>
      </c>
      <c r="G126" s="112"/>
    </row>
    <row r="127" spans="1:7" ht="15" customHeight="1" x14ac:dyDescent="0.25">
      <c r="A127" s="144">
        <v>3224</v>
      </c>
      <c r="B127" s="145"/>
      <c r="C127" s="146"/>
      <c r="D127" s="146" t="s">
        <v>272</v>
      </c>
      <c r="E127" s="17"/>
      <c r="F127" s="17">
        <v>0</v>
      </c>
      <c r="G127" s="112"/>
    </row>
    <row r="128" spans="1:7" ht="15" customHeight="1" x14ac:dyDescent="0.25">
      <c r="A128" s="144">
        <v>3225</v>
      </c>
      <c r="B128" s="145"/>
      <c r="C128" s="146"/>
      <c r="D128" s="146" t="s">
        <v>263</v>
      </c>
      <c r="E128" s="17"/>
      <c r="F128" s="17">
        <v>0</v>
      </c>
      <c r="G128" s="112"/>
    </row>
    <row r="129" spans="1:7" ht="15" customHeight="1" x14ac:dyDescent="0.25">
      <c r="A129" s="144">
        <v>3231</v>
      </c>
      <c r="B129" s="145"/>
      <c r="C129" s="146"/>
      <c r="D129" s="146" t="s">
        <v>264</v>
      </c>
      <c r="E129" s="17"/>
      <c r="F129" s="17">
        <v>1000</v>
      </c>
      <c r="G129" s="112"/>
    </row>
    <row r="130" spans="1:7" ht="15" customHeight="1" x14ac:dyDescent="0.25">
      <c r="A130" s="225">
        <v>3232</v>
      </c>
      <c r="B130" s="243"/>
      <c r="C130" s="244"/>
      <c r="D130" s="146" t="s">
        <v>213</v>
      </c>
      <c r="E130" s="17"/>
      <c r="F130" s="17">
        <v>0</v>
      </c>
      <c r="G130" s="112"/>
    </row>
    <row r="131" spans="1:7" ht="15" customHeight="1" x14ac:dyDescent="0.25">
      <c r="A131" s="225">
        <v>3233</v>
      </c>
      <c r="B131" s="243"/>
      <c r="C131" s="244"/>
      <c r="D131" s="146" t="s">
        <v>215</v>
      </c>
      <c r="E131" s="17"/>
      <c r="F131" s="17">
        <v>0</v>
      </c>
      <c r="G131" s="112"/>
    </row>
    <row r="132" spans="1:7" ht="15.75" customHeight="1" x14ac:dyDescent="0.25">
      <c r="A132" s="225">
        <v>3234</v>
      </c>
      <c r="B132" s="243"/>
      <c r="C132" s="244"/>
      <c r="D132" s="146" t="s">
        <v>217</v>
      </c>
      <c r="E132" s="17"/>
      <c r="F132" s="17">
        <v>0</v>
      </c>
      <c r="G132" s="112"/>
    </row>
    <row r="133" spans="1:7" ht="15.75" customHeight="1" x14ac:dyDescent="0.25">
      <c r="A133" s="225">
        <v>3235</v>
      </c>
      <c r="B133" s="243"/>
      <c r="C133" s="244"/>
      <c r="D133" s="146" t="s">
        <v>219</v>
      </c>
      <c r="E133" s="17"/>
      <c r="F133" s="17">
        <v>0</v>
      </c>
      <c r="G133" s="112"/>
    </row>
    <row r="134" spans="1:7" x14ac:dyDescent="0.25">
      <c r="A134" s="225">
        <v>3237</v>
      </c>
      <c r="B134" s="243"/>
      <c r="C134" s="244"/>
      <c r="D134" s="146" t="s">
        <v>223</v>
      </c>
      <c r="E134" s="17"/>
      <c r="F134" s="17">
        <v>0</v>
      </c>
      <c r="G134" s="112"/>
    </row>
    <row r="135" spans="1:7" x14ac:dyDescent="0.25">
      <c r="A135" s="144">
        <v>3238</v>
      </c>
      <c r="B135" s="145"/>
      <c r="C135" s="146"/>
      <c r="D135" s="146" t="s">
        <v>225</v>
      </c>
      <c r="E135" s="17"/>
      <c r="F135" s="17">
        <v>0</v>
      </c>
      <c r="G135" s="112"/>
    </row>
    <row r="136" spans="1:7" x14ac:dyDescent="0.25">
      <c r="A136" s="225">
        <v>3241</v>
      </c>
      <c r="B136" s="243"/>
      <c r="C136" s="244"/>
      <c r="D136" s="146" t="s">
        <v>229</v>
      </c>
      <c r="E136" s="17"/>
      <c r="F136" s="17">
        <v>204.75</v>
      </c>
      <c r="G136" s="112"/>
    </row>
    <row r="137" spans="1:7" x14ac:dyDescent="0.25">
      <c r="A137" s="225">
        <v>3299</v>
      </c>
      <c r="B137" s="243"/>
      <c r="C137" s="244"/>
      <c r="D137" s="146" t="s">
        <v>265</v>
      </c>
      <c r="E137" s="17"/>
      <c r="F137" s="17">
        <v>1552.54</v>
      </c>
      <c r="G137" s="112"/>
    </row>
    <row r="138" spans="1:7" x14ac:dyDescent="0.25">
      <c r="A138" s="231" t="s">
        <v>46</v>
      </c>
      <c r="B138" s="247"/>
      <c r="C138" s="248"/>
      <c r="D138" s="167" t="s">
        <v>62</v>
      </c>
      <c r="E138" s="21">
        <f>E139</f>
        <v>3500</v>
      </c>
      <c r="F138" s="21">
        <f>F139</f>
        <v>824.92</v>
      </c>
      <c r="G138" s="112">
        <f t="shared" ref="G138:G198" si="17">F138/E138*100</f>
        <v>23.569142857142854</v>
      </c>
    </row>
    <row r="139" spans="1:7" x14ac:dyDescent="0.25">
      <c r="A139" s="225">
        <v>32</v>
      </c>
      <c r="B139" s="226"/>
      <c r="C139" s="227"/>
      <c r="D139" s="146" t="s">
        <v>20</v>
      </c>
      <c r="E139" s="169">
        <v>3500</v>
      </c>
      <c r="F139" s="169">
        <f>F140+F141+F142+F143</f>
        <v>824.92</v>
      </c>
      <c r="G139" s="112">
        <f t="shared" si="17"/>
        <v>23.569142857142854</v>
      </c>
    </row>
    <row r="140" spans="1:7" x14ac:dyDescent="0.25">
      <c r="A140" s="225">
        <v>3211</v>
      </c>
      <c r="B140" s="226"/>
      <c r="C140" s="227"/>
      <c r="D140" s="146" t="s">
        <v>188</v>
      </c>
      <c r="E140" s="17">
        <v>0</v>
      </c>
      <c r="F140" s="17">
        <v>0</v>
      </c>
      <c r="G140" s="112"/>
    </row>
    <row r="141" spans="1:7" x14ac:dyDescent="0.25">
      <c r="A141" s="225">
        <v>3221</v>
      </c>
      <c r="B141" s="226"/>
      <c r="C141" s="227"/>
      <c r="D141" s="146" t="s">
        <v>197</v>
      </c>
      <c r="E141" s="17">
        <v>0</v>
      </c>
      <c r="F141" s="17">
        <v>824.92</v>
      </c>
      <c r="G141" s="112"/>
    </row>
    <row r="142" spans="1:7" x14ac:dyDescent="0.25">
      <c r="A142" s="225">
        <v>3231</v>
      </c>
      <c r="B142" s="226"/>
      <c r="C142" s="227"/>
      <c r="D142" s="146" t="s">
        <v>264</v>
      </c>
      <c r="E142" s="16">
        <v>0</v>
      </c>
      <c r="F142" s="16">
        <v>0</v>
      </c>
      <c r="G142" s="112"/>
    </row>
    <row r="143" spans="1:7" x14ac:dyDescent="0.25">
      <c r="A143" s="225">
        <v>3299</v>
      </c>
      <c r="B143" s="226"/>
      <c r="C143" s="227"/>
      <c r="D143" s="146" t="s">
        <v>265</v>
      </c>
      <c r="E143" s="16">
        <v>0</v>
      </c>
      <c r="F143" s="16">
        <v>0</v>
      </c>
      <c r="G143" s="112"/>
    </row>
    <row r="144" spans="1:7" ht="25.5" x14ac:dyDescent="0.25">
      <c r="A144" s="231" t="s">
        <v>282</v>
      </c>
      <c r="B144" s="247"/>
      <c r="C144" s="248"/>
      <c r="D144" s="167" t="s">
        <v>299</v>
      </c>
      <c r="E144" s="21">
        <f>E145+E148</f>
        <v>16500</v>
      </c>
      <c r="F144" s="21">
        <f>F145+F148</f>
        <v>7999.7900000000009</v>
      </c>
      <c r="G144" s="112">
        <f t="shared" si="17"/>
        <v>48.483575757575764</v>
      </c>
    </row>
    <row r="145" spans="1:12" x14ac:dyDescent="0.25">
      <c r="A145" s="225">
        <v>32</v>
      </c>
      <c r="B145" s="249"/>
      <c r="C145" s="250"/>
      <c r="D145" s="146" t="s">
        <v>20</v>
      </c>
      <c r="E145" s="169">
        <v>11500</v>
      </c>
      <c r="F145" s="169">
        <f>F146+F147</f>
        <v>2396.69</v>
      </c>
      <c r="G145" s="112">
        <f t="shared" si="17"/>
        <v>20.840782608695651</v>
      </c>
    </row>
    <row r="146" spans="1:12" x14ac:dyDescent="0.25">
      <c r="A146" s="225">
        <v>3221</v>
      </c>
      <c r="B146" s="249"/>
      <c r="C146" s="250"/>
      <c r="D146" s="146" t="s">
        <v>197</v>
      </c>
      <c r="E146" s="17"/>
      <c r="F146" s="17">
        <v>2252.94</v>
      </c>
      <c r="G146" s="112"/>
    </row>
    <row r="147" spans="1:12" x14ac:dyDescent="0.25">
      <c r="A147" s="225">
        <v>3237</v>
      </c>
      <c r="B147" s="243"/>
      <c r="C147" s="244"/>
      <c r="D147" s="146" t="s">
        <v>223</v>
      </c>
      <c r="E147" s="17"/>
      <c r="F147" s="17">
        <v>143.75</v>
      </c>
      <c r="G147" s="112"/>
      <c r="L147" s="43"/>
    </row>
    <row r="148" spans="1:12" ht="25.5" x14ac:dyDescent="0.25">
      <c r="A148" s="234">
        <v>37</v>
      </c>
      <c r="B148" s="251"/>
      <c r="C148" s="252"/>
      <c r="D148" s="146" t="s">
        <v>302</v>
      </c>
      <c r="E148" s="18">
        <v>5000</v>
      </c>
      <c r="F148" s="18">
        <f>F149</f>
        <v>5603.1</v>
      </c>
      <c r="G148" s="112">
        <f t="shared" si="17"/>
        <v>112.06200000000001</v>
      </c>
    </row>
    <row r="149" spans="1:12" x14ac:dyDescent="0.25">
      <c r="A149" s="144">
        <v>3722</v>
      </c>
      <c r="B149" s="142"/>
      <c r="C149" s="143"/>
      <c r="D149" s="146" t="s">
        <v>262</v>
      </c>
      <c r="E149" s="16"/>
      <c r="F149" s="16">
        <v>5603.1</v>
      </c>
      <c r="G149" s="112"/>
    </row>
    <row r="150" spans="1:12" x14ac:dyDescent="0.25">
      <c r="A150" s="231" t="s">
        <v>300</v>
      </c>
      <c r="B150" s="247"/>
      <c r="C150" s="248"/>
      <c r="D150" s="167" t="s">
        <v>301</v>
      </c>
      <c r="E150" s="21">
        <f t="shared" ref="E150:F150" si="18">E151</f>
        <v>0</v>
      </c>
      <c r="F150" s="21">
        <f t="shared" si="18"/>
        <v>6196.34</v>
      </c>
      <c r="G150" s="112"/>
    </row>
    <row r="151" spans="1:12" x14ac:dyDescent="0.25">
      <c r="A151" s="234">
        <v>32</v>
      </c>
      <c r="B151" s="245"/>
      <c r="C151" s="246"/>
      <c r="D151" s="146" t="s">
        <v>20</v>
      </c>
      <c r="E151" s="169">
        <v>0</v>
      </c>
      <c r="F151" s="169">
        <f>F152+F153+F154+F155</f>
        <v>6196.34</v>
      </c>
      <c r="G151" s="112"/>
    </row>
    <row r="152" spans="1:12" x14ac:dyDescent="0.25">
      <c r="A152" s="225">
        <v>3221</v>
      </c>
      <c r="B152" s="243"/>
      <c r="C152" s="244"/>
      <c r="D152" s="146" t="s">
        <v>197</v>
      </c>
      <c r="E152" s="17"/>
      <c r="F152" s="17">
        <v>236.99</v>
      </c>
      <c r="G152" s="112"/>
    </row>
    <row r="153" spans="1:12" x14ac:dyDescent="0.25">
      <c r="A153" s="225">
        <v>3222</v>
      </c>
      <c r="B153" s="243"/>
      <c r="C153" s="244"/>
      <c r="D153" s="146"/>
      <c r="E153" s="17"/>
      <c r="F153" s="17">
        <v>2307.5300000000002</v>
      </c>
      <c r="G153" s="112"/>
    </row>
    <row r="154" spans="1:12" x14ac:dyDescent="0.25">
      <c r="A154" s="144">
        <v>3239</v>
      </c>
      <c r="B154" s="145"/>
      <c r="C154" s="146"/>
      <c r="D154" s="146" t="s">
        <v>227</v>
      </c>
      <c r="E154" s="16"/>
      <c r="F154" s="16">
        <v>2453.84</v>
      </c>
      <c r="G154" s="112"/>
    </row>
    <row r="155" spans="1:12" x14ac:dyDescent="0.25">
      <c r="A155" s="225">
        <v>3299</v>
      </c>
      <c r="B155" s="243"/>
      <c r="C155" s="244"/>
      <c r="D155" s="146" t="s">
        <v>265</v>
      </c>
      <c r="E155" s="16"/>
      <c r="F155" s="16">
        <v>1197.98</v>
      </c>
      <c r="G155" s="112"/>
    </row>
    <row r="156" spans="1:12" x14ac:dyDescent="0.25">
      <c r="A156" s="231" t="s">
        <v>106</v>
      </c>
      <c r="B156" s="247"/>
      <c r="C156" s="248"/>
      <c r="D156" s="167" t="s">
        <v>43</v>
      </c>
      <c r="E156" s="21">
        <f>E157</f>
        <v>7000</v>
      </c>
      <c r="F156" s="21">
        <f t="shared" ref="F156" si="19">F157</f>
        <v>4270.32</v>
      </c>
      <c r="G156" s="112">
        <f t="shared" si="17"/>
        <v>61.004571428571417</v>
      </c>
    </row>
    <row r="157" spans="1:12" x14ac:dyDescent="0.25">
      <c r="A157" s="234">
        <v>32</v>
      </c>
      <c r="B157" s="251"/>
      <c r="C157" s="252"/>
      <c r="D157" s="146" t="s">
        <v>20</v>
      </c>
      <c r="E157" s="169">
        <v>7000</v>
      </c>
      <c r="F157" s="169">
        <f>F158+F159+F160</f>
        <v>4270.32</v>
      </c>
      <c r="G157" s="112">
        <f t="shared" si="17"/>
        <v>61.004571428571417</v>
      </c>
    </row>
    <row r="158" spans="1:12" x14ac:dyDescent="0.25">
      <c r="A158" s="225">
        <v>3211</v>
      </c>
      <c r="B158" s="243"/>
      <c r="C158" s="244"/>
      <c r="D158" s="146" t="s">
        <v>188</v>
      </c>
      <c r="E158" s="18"/>
      <c r="F158" s="16">
        <v>2960</v>
      </c>
      <c r="G158" s="112"/>
    </row>
    <row r="159" spans="1:12" x14ac:dyDescent="0.25">
      <c r="A159" s="225">
        <v>3231</v>
      </c>
      <c r="B159" s="249"/>
      <c r="C159" s="250"/>
      <c r="D159" s="146" t="s">
        <v>264</v>
      </c>
      <c r="E159" s="18"/>
      <c r="F159" s="16">
        <v>300</v>
      </c>
      <c r="G159" s="112"/>
    </row>
    <row r="160" spans="1:12" x14ac:dyDescent="0.25">
      <c r="A160" s="225">
        <v>3299</v>
      </c>
      <c r="B160" s="249"/>
      <c r="C160" s="250"/>
      <c r="D160" s="146" t="s">
        <v>265</v>
      </c>
      <c r="E160" s="16"/>
      <c r="F160" s="16">
        <v>1010.32</v>
      </c>
      <c r="G160" s="112"/>
    </row>
    <row r="161" spans="1:7" x14ac:dyDescent="0.25">
      <c r="A161" s="253" t="s">
        <v>31</v>
      </c>
      <c r="B161" s="254"/>
      <c r="C161" s="255"/>
      <c r="D161" s="168" t="s">
        <v>40</v>
      </c>
      <c r="E161" s="22">
        <f>E162</f>
        <v>3179500</v>
      </c>
      <c r="F161" s="22">
        <f>F162</f>
        <v>1617841.19</v>
      </c>
      <c r="G161" s="112">
        <f t="shared" si="17"/>
        <v>50.883509671331971</v>
      </c>
    </row>
    <row r="162" spans="1:7" x14ac:dyDescent="0.25">
      <c r="A162" s="231" t="s">
        <v>303</v>
      </c>
      <c r="B162" s="247"/>
      <c r="C162" s="248"/>
      <c r="D162" s="167" t="s">
        <v>298</v>
      </c>
      <c r="E162" s="21">
        <f>E163+E167</f>
        <v>3179500</v>
      </c>
      <c r="F162" s="21">
        <f>F163+F167</f>
        <v>1617841.19</v>
      </c>
      <c r="G162" s="112">
        <f t="shared" si="17"/>
        <v>50.883509671331971</v>
      </c>
    </row>
    <row r="163" spans="1:7" x14ac:dyDescent="0.25">
      <c r="A163" s="225">
        <v>31</v>
      </c>
      <c r="B163" s="243"/>
      <c r="C163" s="244"/>
      <c r="D163" s="146" t="s">
        <v>12</v>
      </c>
      <c r="E163" s="169">
        <v>3177000</v>
      </c>
      <c r="F163" s="169">
        <f>F164+F165+F166</f>
        <v>1617631.19</v>
      </c>
      <c r="G163" s="112">
        <f t="shared" si="17"/>
        <v>50.916940195152662</v>
      </c>
    </row>
    <row r="164" spans="1:7" x14ac:dyDescent="0.25">
      <c r="A164" s="225">
        <v>3111</v>
      </c>
      <c r="B164" s="243"/>
      <c r="C164" s="244"/>
      <c r="D164" s="146" t="s">
        <v>185</v>
      </c>
      <c r="E164" s="17">
        <v>0</v>
      </c>
      <c r="F164" s="17">
        <v>1341565.75</v>
      </c>
      <c r="G164" s="112"/>
    </row>
    <row r="165" spans="1:7" x14ac:dyDescent="0.25">
      <c r="A165" s="144">
        <v>3121</v>
      </c>
      <c r="B165" s="145"/>
      <c r="C165" s="146"/>
      <c r="D165" s="146" t="s">
        <v>183</v>
      </c>
      <c r="E165" s="17">
        <v>0</v>
      </c>
      <c r="F165" s="17">
        <v>55738.9</v>
      </c>
      <c r="G165" s="112"/>
    </row>
    <row r="166" spans="1:7" x14ac:dyDescent="0.25">
      <c r="A166" s="144">
        <v>3132</v>
      </c>
      <c r="B166" s="145"/>
      <c r="C166" s="146"/>
      <c r="D166" s="146" t="s">
        <v>268</v>
      </c>
      <c r="E166" s="17">
        <v>0</v>
      </c>
      <c r="F166" s="17">
        <v>220326.54</v>
      </c>
      <c r="G166" s="112"/>
    </row>
    <row r="167" spans="1:7" x14ac:dyDescent="0.25">
      <c r="A167" s="225">
        <v>32</v>
      </c>
      <c r="B167" s="243"/>
      <c r="C167" s="244"/>
      <c r="D167" s="146" t="s">
        <v>20</v>
      </c>
      <c r="E167" s="169">
        <v>2500</v>
      </c>
      <c r="F167" s="169">
        <f>F168</f>
        <v>210</v>
      </c>
      <c r="G167" s="112">
        <f t="shared" si="17"/>
        <v>8.4</v>
      </c>
    </row>
    <row r="168" spans="1:7" x14ac:dyDescent="0.25">
      <c r="A168" s="225">
        <v>3295</v>
      </c>
      <c r="B168" s="243"/>
      <c r="C168" s="244"/>
      <c r="D168" s="146" t="s">
        <v>102</v>
      </c>
      <c r="E168" s="17">
        <v>0</v>
      </c>
      <c r="F168" s="17">
        <v>210</v>
      </c>
      <c r="G168" s="112"/>
    </row>
    <row r="169" spans="1:7" x14ac:dyDescent="0.25">
      <c r="A169" s="228" t="s">
        <v>44</v>
      </c>
      <c r="B169" s="229"/>
      <c r="C169" s="230"/>
      <c r="D169" s="166" t="s">
        <v>45</v>
      </c>
      <c r="E169" s="23">
        <f>E170</f>
        <v>3000</v>
      </c>
      <c r="F169" s="23">
        <f t="shared" ref="F169:F170" si="20">F170</f>
        <v>2059.6800000000003</v>
      </c>
      <c r="G169" s="112">
        <f t="shared" si="17"/>
        <v>68.656000000000006</v>
      </c>
    </row>
    <row r="170" spans="1:7" x14ac:dyDescent="0.25">
      <c r="A170" s="231" t="s">
        <v>42</v>
      </c>
      <c r="B170" s="232"/>
      <c r="C170" s="233"/>
      <c r="D170" s="167" t="s">
        <v>43</v>
      </c>
      <c r="E170" s="21">
        <f>E171</f>
        <v>3000</v>
      </c>
      <c r="F170" s="21">
        <f t="shared" si="20"/>
        <v>2059.6800000000003</v>
      </c>
      <c r="G170" s="112">
        <f t="shared" si="17"/>
        <v>68.656000000000006</v>
      </c>
    </row>
    <row r="171" spans="1:7" x14ac:dyDescent="0.25">
      <c r="A171" s="225">
        <v>32</v>
      </c>
      <c r="B171" s="243"/>
      <c r="C171" s="244"/>
      <c r="D171" s="146" t="s">
        <v>98</v>
      </c>
      <c r="E171" s="169">
        <v>3000</v>
      </c>
      <c r="F171" s="169">
        <f>F172+F173+F174</f>
        <v>2059.6800000000003</v>
      </c>
      <c r="G171" s="112">
        <f t="shared" si="17"/>
        <v>68.656000000000006</v>
      </c>
    </row>
    <row r="172" spans="1:7" x14ac:dyDescent="0.25">
      <c r="A172" s="225">
        <v>3211</v>
      </c>
      <c r="B172" s="243"/>
      <c r="C172" s="244"/>
      <c r="D172" s="146" t="s">
        <v>188</v>
      </c>
      <c r="E172" s="17">
        <v>0</v>
      </c>
      <c r="F172" s="17">
        <v>0</v>
      </c>
      <c r="G172" s="112"/>
    </row>
    <row r="173" spans="1:7" ht="25.5" x14ac:dyDescent="0.25">
      <c r="A173" s="144">
        <v>3291</v>
      </c>
      <c r="B173" s="145"/>
      <c r="C173" s="146"/>
      <c r="D173" s="146" t="s">
        <v>235</v>
      </c>
      <c r="E173" s="17">
        <v>0</v>
      </c>
      <c r="F173" s="17">
        <v>455.54</v>
      </c>
      <c r="G173" s="112"/>
    </row>
    <row r="174" spans="1:7" x14ac:dyDescent="0.25">
      <c r="A174" s="144">
        <v>3299</v>
      </c>
      <c r="B174" s="145"/>
      <c r="C174" s="146"/>
      <c r="D174" s="146" t="s">
        <v>265</v>
      </c>
      <c r="E174" s="17">
        <v>0</v>
      </c>
      <c r="F174" s="17">
        <v>1604.14</v>
      </c>
      <c r="G174" s="112"/>
    </row>
    <row r="175" spans="1:7" x14ac:dyDescent="0.25">
      <c r="A175" s="228" t="s">
        <v>51</v>
      </c>
      <c r="B175" s="229"/>
      <c r="C175" s="230"/>
      <c r="D175" s="166" t="s">
        <v>48</v>
      </c>
      <c r="E175" s="23">
        <f>E176+E180</f>
        <v>17500</v>
      </c>
      <c r="F175" s="23">
        <f>F176+F180</f>
        <v>3152.88</v>
      </c>
      <c r="G175" s="112">
        <f t="shared" si="17"/>
        <v>18.016457142857142</v>
      </c>
    </row>
    <row r="176" spans="1:7" x14ac:dyDescent="0.25">
      <c r="A176" s="231" t="s">
        <v>38</v>
      </c>
      <c r="B176" s="247"/>
      <c r="C176" s="248"/>
      <c r="D176" s="167" t="s">
        <v>39</v>
      </c>
      <c r="E176" s="21">
        <f t="shared" ref="E176:F176" si="21">E177</f>
        <v>9000</v>
      </c>
      <c r="F176" s="21">
        <f t="shared" si="21"/>
        <v>1296.6299999999999</v>
      </c>
      <c r="G176" s="112">
        <f t="shared" si="17"/>
        <v>14.406999999999998</v>
      </c>
    </row>
    <row r="177" spans="1:7" x14ac:dyDescent="0.25">
      <c r="A177" s="225">
        <v>42</v>
      </c>
      <c r="B177" s="226"/>
      <c r="C177" s="227"/>
      <c r="D177" s="146" t="s">
        <v>97</v>
      </c>
      <c r="E177" s="169">
        <v>9000</v>
      </c>
      <c r="F177" s="169">
        <f>F178+F179</f>
        <v>1296.6299999999999</v>
      </c>
      <c r="G177" s="112">
        <f t="shared" si="17"/>
        <v>14.406999999999998</v>
      </c>
    </row>
    <row r="178" spans="1:7" x14ac:dyDescent="0.25">
      <c r="A178" s="225">
        <v>4221</v>
      </c>
      <c r="B178" s="226"/>
      <c r="C178" s="227"/>
      <c r="D178" s="146" t="s">
        <v>258</v>
      </c>
      <c r="E178" s="17"/>
      <c r="F178" s="17">
        <v>1242.52</v>
      </c>
      <c r="G178" s="112"/>
    </row>
    <row r="179" spans="1:7" x14ac:dyDescent="0.25">
      <c r="A179" s="225">
        <v>4241</v>
      </c>
      <c r="B179" s="226"/>
      <c r="C179" s="227"/>
      <c r="D179" s="146" t="s">
        <v>254</v>
      </c>
      <c r="E179" s="17"/>
      <c r="F179" s="17">
        <v>54.11</v>
      </c>
      <c r="G179" s="112"/>
    </row>
    <row r="180" spans="1:7" x14ac:dyDescent="0.25">
      <c r="A180" s="231" t="s">
        <v>310</v>
      </c>
      <c r="B180" s="247"/>
      <c r="C180" s="248"/>
      <c r="D180" s="167" t="s">
        <v>283</v>
      </c>
      <c r="E180" s="21">
        <f t="shared" ref="E180:F180" si="22">E181</f>
        <v>8500</v>
      </c>
      <c r="F180" s="21">
        <f t="shared" si="22"/>
        <v>1856.25</v>
      </c>
      <c r="G180" s="112">
        <f t="shared" si="17"/>
        <v>21.838235294117649</v>
      </c>
    </row>
    <row r="181" spans="1:7" x14ac:dyDescent="0.25">
      <c r="A181" s="225">
        <v>42</v>
      </c>
      <c r="B181" s="226"/>
      <c r="C181" s="227"/>
      <c r="D181" s="146" t="s">
        <v>97</v>
      </c>
      <c r="E181" s="169">
        <v>8500</v>
      </c>
      <c r="F181" s="169">
        <f>F182</f>
        <v>1856.25</v>
      </c>
      <c r="G181" s="112">
        <f t="shared" si="17"/>
        <v>21.838235294117649</v>
      </c>
    </row>
    <row r="182" spans="1:7" x14ac:dyDescent="0.25">
      <c r="A182" s="225">
        <v>4221</v>
      </c>
      <c r="B182" s="226"/>
      <c r="C182" s="227"/>
      <c r="D182" s="146" t="s">
        <v>258</v>
      </c>
      <c r="E182" s="16"/>
      <c r="F182" s="16">
        <v>1856.25</v>
      </c>
      <c r="G182" s="112"/>
    </row>
    <row r="183" spans="1:7" x14ac:dyDescent="0.25">
      <c r="A183" s="228" t="s">
        <v>74</v>
      </c>
      <c r="B183" s="229"/>
      <c r="C183" s="230"/>
      <c r="D183" s="166" t="s">
        <v>57</v>
      </c>
      <c r="E183" s="23">
        <f t="shared" ref="E183:F184" si="23">E184</f>
        <v>6000</v>
      </c>
      <c r="F183" s="23">
        <f t="shared" si="23"/>
        <v>5803.66</v>
      </c>
      <c r="G183" s="112">
        <f t="shared" si="17"/>
        <v>96.727666666666664</v>
      </c>
    </row>
    <row r="184" spans="1:7" x14ac:dyDescent="0.25">
      <c r="A184" s="231" t="s">
        <v>313</v>
      </c>
      <c r="B184" s="232"/>
      <c r="C184" s="233"/>
      <c r="D184" s="167" t="s">
        <v>301</v>
      </c>
      <c r="E184" s="21">
        <f t="shared" si="23"/>
        <v>6000</v>
      </c>
      <c r="F184" s="21">
        <f t="shared" si="23"/>
        <v>5803.66</v>
      </c>
      <c r="G184" s="112">
        <f t="shared" si="17"/>
        <v>96.727666666666664</v>
      </c>
    </row>
    <row r="185" spans="1:7" x14ac:dyDescent="0.25">
      <c r="A185" s="225">
        <v>32</v>
      </c>
      <c r="B185" s="226"/>
      <c r="C185" s="227"/>
      <c r="D185" s="170" t="s">
        <v>20</v>
      </c>
      <c r="E185" s="17">
        <v>6000</v>
      </c>
      <c r="F185" s="169">
        <f>F186</f>
        <v>5803.66</v>
      </c>
      <c r="G185" s="112">
        <f t="shared" si="17"/>
        <v>96.727666666666664</v>
      </c>
    </row>
    <row r="186" spans="1:7" x14ac:dyDescent="0.25">
      <c r="A186" s="225">
        <v>3237</v>
      </c>
      <c r="B186" s="226"/>
      <c r="C186" s="227"/>
      <c r="D186" s="170" t="s">
        <v>223</v>
      </c>
      <c r="E186" s="16">
        <v>0</v>
      </c>
      <c r="F186" s="16">
        <v>5803.66</v>
      </c>
      <c r="G186" s="112"/>
    </row>
    <row r="187" spans="1:7" x14ac:dyDescent="0.25">
      <c r="A187" s="228" t="s">
        <v>73</v>
      </c>
      <c r="B187" s="229"/>
      <c r="C187" s="230"/>
      <c r="D187" s="166" t="s">
        <v>311</v>
      </c>
      <c r="E187" s="23">
        <f t="shared" ref="E187" si="24">E188</f>
        <v>2000</v>
      </c>
      <c r="F187" s="23">
        <v>0</v>
      </c>
      <c r="G187" s="112">
        <f t="shared" si="17"/>
        <v>0</v>
      </c>
    </row>
    <row r="188" spans="1:7" x14ac:dyDescent="0.25">
      <c r="A188" s="231" t="s">
        <v>287</v>
      </c>
      <c r="B188" s="232"/>
      <c r="C188" s="233"/>
      <c r="D188" s="167" t="s">
        <v>312</v>
      </c>
      <c r="E188" s="21">
        <f>E189</f>
        <v>2000</v>
      </c>
      <c r="F188" s="21">
        <v>0</v>
      </c>
      <c r="G188" s="112">
        <f t="shared" si="17"/>
        <v>0</v>
      </c>
    </row>
    <row r="189" spans="1:7" x14ac:dyDescent="0.25">
      <c r="A189" s="225">
        <v>32</v>
      </c>
      <c r="B189" s="226"/>
      <c r="C189" s="227"/>
      <c r="D189" s="170" t="s">
        <v>20</v>
      </c>
      <c r="E189" s="16">
        <v>2000</v>
      </c>
      <c r="F189" s="16">
        <v>0</v>
      </c>
      <c r="G189" s="112">
        <f t="shared" si="17"/>
        <v>0</v>
      </c>
    </row>
    <row r="190" spans="1:7" x14ac:dyDescent="0.25">
      <c r="A190" s="228" t="s">
        <v>332</v>
      </c>
      <c r="B190" s="229"/>
      <c r="C190" s="230"/>
      <c r="D190" s="166" t="s">
        <v>309</v>
      </c>
      <c r="E190" s="23">
        <f t="shared" ref="E190:F191" si="25">E191</f>
        <v>100000</v>
      </c>
      <c r="F190" s="23">
        <f>F192+F198</f>
        <v>61158.6</v>
      </c>
      <c r="G190" s="112">
        <f t="shared" si="17"/>
        <v>61.158599999999993</v>
      </c>
    </row>
    <row r="191" spans="1:7" x14ac:dyDescent="0.25">
      <c r="A191" s="231" t="s">
        <v>315</v>
      </c>
      <c r="B191" s="232"/>
      <c r="C191" s="233"/>
      <c r="D191" s="167" t="s">
        <v>312</v>
      </c>
      <c r="E191" s="21">
        <f>E192+E198</f>
        <v>100000</v>
      </c>
      <c r="F191" s="21">
        <f t="shared" si="25"/>
        <v>60828.82</v>
      </c>
      <c r="G191" s="112">
        <f t="shared" si="17"/>
        <v>60.828819999999993</v>
      </c>
    </row>
    <row r="192" spans="1:7" x14ac:dyDescent="0.25">
      <c r="A192" s="234">
        <v>32</v>
      </c>
      <c r="B192" s="235"/>
      <c r="C192" s="236"/>
      <c r="D192" s="170" t="s">
        <v>20</v>
      </c>
      <c r="E192" s="18">
        <v>99800</v>
      </c>
      <c r="F192" s="18">
        <f>F193+F194+F195+F196+F197</f>
        <v>60828.82</v>
      </c>
      <c r="G192" s="112">
        <f t="shared" si="17"/>
        <v>60.950721442885772</v>
      </c>
    </row>
    <row r="193" spans="1:7" x14ac:dyDescent="0.25">
      <c r="A193" s="225">
        <v>3213</v>
      </c>
      <c r="B193" s="226"/>
      <c r="C193" s="227"/>
      <c r="D193" s="170" t="s">
        <v>192</v>
      </c>
      <c r="E193" s="17"/>
      <c r="F193" s="17">
        <v>23917.96</v>
      </c>
      <c r="G193" s="112"/>
    </row>
    <row r="194" spans="1:7" x14ac:dyDescent="0.25">
      <c r="A194" s="225">
        <v>3233</v>
      </c>
      <c r="B194" s="226"/>
      <c r="C194" s="227"/>
      <c r="D194" s="170" t="s">
        <v>215</v>
      </c>
      <c r="E194" s="17"/>
      <c r="F194" s="17">
        <v>960.46</v>
      </c>
      <c r="G194" s="112"/>
    </row>
    <row r="195" spans="1:7" x14ac:dyDescent="0.25">
      <c r="A195" s="225">
        <v>3237</v>
      </c>
      <c r="B195" s="226"/>
      <c r="C195" s="227"/>
      <c r="D195" s="170" t="s">
        <v>223</v>
      </c>
      <c r="E195" s="17"/>
      <c r="F195" s="17">
        <v>1200</v>
      </c>
      <c r="G195" s="112"/>
    </row>
    <row r="196" spans="1:7" x14ac:dyDescent="0.25">
      <c r="A196" s="225">
        <v>3241</v>
      </c>
      <c r="B196" s="226"/>
      <c r="C196" s="227"/>
      <c r="D196" s="170" t="s">
        <v>273</v>
      </c>
      <c r="E196" s="17"/>
      <c r="F196" s="17">
        <v>33930.400000000001</v>
      </c>
      <c r="G196" s="112"/>
    </row>
    <row r="197" spans="1:7" x14ac:dyDescent="0.25">
      <c r="A197" s="225">
        <v>3299</v>
      </c>
      <c r="B197" s="226"/>
      <c r="C197" s="227"/>
      <c r="D197" s="146" t="s">
        <v>265</v>
      </c>
      <c r="E197" s="17"/>
      <c r="F197" s="17">
        <v>820</v>
      </c>
      <c r="G197" s="112"/>
    </row>
    <row r="198" spans="1:7" x14ac:dyDescent="0.25">
      <c r="A198" s="234">
        <v>34</v>
      </c>
      <c r="B198" s="235"/>
      <c r="C198" s="236"/>
      <c r="D198" s="160" t="s">
        <v>66</v>
      </c>
      <c r="E198" s="18">
        <v>200</v>
      </c>
      <c r="F198" s="18">
        <f>F199</f>
        <v>329.78</v>
      </c>
      <c r="G198" s="112">
        <f t="shared" si="17"/>
        <v>164.89</v>
      </c>
    </row>
    <row r="199" spans="1:7" x14ac:dyDescent="0.25">
      <c r="A199" s="225">
        <v>341</v>
      </c>
      <c r="B199" s="226"/>
      <c r="C199" s="227"/>
      <c r="D199" s="146" t="s">
        <v>247</v>
      </c>
      <c r="E199" s="16"/>
      <c r="F199" s="16">
        <v>329.78</v>
      </c>
      <c r="G199" s="112"/>
    </row>
    <row r="200" spans="1:7" ht="25.5" x14ac:dyDescent="0.25">
      <c r="A200" s="228" t="s">
        <v>80</v>
      </c>
      <c r="B200" s="229"/>
      <c r="C200" s="230"/>
      <c r="D200" s="166" t="s">
        <v>81</v>
      </c>
      <c r="E200" s="23">
        <f>E201</f>
        <v>2000</v>
      </c>
      <c r="F200" s="23">
        <f t="shared" ref="F200" si="26">F201</f>
        <v>2008.38</v>
      </c>
      <c r="G200" s="112">
        <f t="shared" ref="G200:G202" si="27">F200/E200*100</f>
        <v>100.41900000000001</v>
      </c>
    </row>
    <row r="201" spans="1:7" x14ac:dyDescent="0.25">
      <c r="A201" s="231" t="s">
        <v>310</v>
      </c>
      <c r="B201" s="232"/>
      <c r="C201" s="233"/>
      <c r="D201" s="167" t="s">
        <v>298</v>
      </c>
      <c r="E201" s="21">
        <f>E202</f>
        <v>2000</v>
      </c>
      <c r="F201" s="21">
        <f>F202</f>
        <v>2008.38</v>
      </c>
      <c r="G201" s="112">
        <f t="shared" si="27"/>
        <v>100.41900000000001</v>
      </c>
    </row>
    <row r="202" spans="1:7" x14ac:dyDescent="0.25">
      <c r="A202" s="234">
        <v>38</v>
      </c>
      <c r="B202" s="235"/>
      <c r="C202" s="236"/>
      <c r="D202" s="170" t="s">
        <v>304</v>
      </c>
      <c r="E202" s="169">
        <v>2000</v>
      </c>
      <c r="F202" s="169">
        <f>F203</f>
        <v>2008.38</v>
      </c>
      <c r="G202" s="112">
        <f t="shared" si="27"/>
        <v>100.41900000000001</v>
      </c>
    </row>
    <row r="203" spans="1:7" x14ac:dyDescent="0.25">
      <c r="A203" s="225">
        <v>3811</v>
      </c>
      <c r="B203" s="226"/>
      <c r="C203" s="227"/>
      <c r="D203" s="170" t="s">
        <v>274</v>
      </c>
      <c r="E203" s="17"/>
      <c r="F203" s="17">
        <v>2008.38</v>
      </c>
      <c r="G203" s="112"/>
    </row>
    <row r="204" spans="1:7" x14ac:dyDescent="0.25">
      <c r="A204" s="259" t="s">
        <v>322</v>
      </c>
      <c r="B204" s="260"/>
      <c r="C204" s="261"/>
      <c r="D204" s="162" t="s">
        <v>323</v>
      </c>
      <c r="E204" s="41">
        <f>E206+E247+E317</f>
        <v>0</v>
      </c>
      <c r="F204" s="41">
        <f>F206+F247+F317</f>
        <v>1450</v>
      </c>
      <c r="G204" s="112"/>
    </row>
    <row r="205" spans="1:7" x14ac:dyDescent="0.25">
      <c r="A205" s="240" t="s">
        <v>324</v>
      </c>
      <c r="B205" s="241"/>
      <c r="C205" s="242"/>
      <c r="D205" s="183" t="s">
        <v>325</v>
      </c>
      <c r="E205" s="184"/>
      <c r="F205" s="184">
        <f>F206</f>
        <v>1450</v>
      </c>
      <c r="G205" s="112"/>
    </row>
    <row r="206" spans="1:7" x14ac:dyDescent="0.25">
      <c r="A206" s="237" t="s">
        <v>34</v>
      </c>
      <c r="B206" s="238"/>
      <c r="C206" s="239"/>
      <c r="D206" s="179" t="s">
        <v>307</v>
      </c>
      <c r="E206" s="180"/>
      <c r="F206" s="181">
        <f>F207</f>
        <v>1450</v>
      </c>
      <c r="G206" s="112"/>
    </row>
    <row r="207" spans="1:7" x14ac:dyDescent="0.25">
      <c r="A207" s="228" t="s">
        <v>305</v>
      </c>
      <c r="B207" s="229"/>
      <c r="C207" s="230"/>
      <c r="D207" s="166" t="s">
        <v>306</v>
      </c>
      <c r="E207" s="23">
        <f t="shared" ref="E207:F207" si="28">E208</f>
        <v>0</v>
      </c>
      <c r="F207" s="23">
        <f t="shared" si="28"/>
        <v>1450</v>
      </c>
      <c r="G207" s="112"/>
    </row>
    <row r="208" spans="1:7" x14ac:dyDescent="0.25">
      <c r="A208" s="231" t="s">
        <v>308</v>
      </c>
      <c r="B208" s="232"/>
      <c r="C208" s="233"/>
      <c r="D208" s="167" t="s">
        <v>9</v>
      </c>
      <c r="E208" s="21">
        <v>0</v>
      </c>
      <c r="F208" s="21">
        <f>F209</f>
        <v>1450</v>
      </c>
      <c r="G208" s="112"/>
    </row>
    <row r="209" spans="1:7" x14ac:dyDescent="0.25">
      <c r="A209" s="225">
        <v>32</v>
      </c>
      <c r="B209" s="226"/>
      <c r="C209" s="227"/>
      <c r="D209" s="170" t="s">
        <v>20</v>
      </c>
      <c r="E209" s="17">
        <v>0</v>
      </c>
      <c r="F209" s="17">
        <f>F210</f>
        <v>1450</v>
      </c>
      <c r="G209" s="112"/>
    </row>
    <row r="210" spans="1:7" x14ac:dyDescent="0.25">
      <c r="A210" s="225">
        <v>3231</v>
      </c>
      <c r="B210" s="226"/>
      <c r="C210" s="227"/>
      <c r="D210" s="170" t="s">
        <v>264</v>
      </c>
      <c r="E210" s="16">
        <v>0</v>
      </c>
      <c r="F210" s="16">
        <v>1450</v>
      </c>
      <c r="G210" s="112"/>
    </row>
  </sheetData>
  <mergeCells count="177">
    <mergeCell ref="A7:C7"/>
    <mergeCell ref="A8:C8"/>
    <mergeCell ref="A9:C9"/>
    <mergeCell ref="A10:C10"/>
    <mergeCell ref="A11:C11"/>
    <mergeCell ref="A1:F1"/>
    <mergeCell ref="A204:C204"/>
    <mergeCell ref="A18:C18"/>
    <mergeCell ref="A19:C19"/>
    <mergeCell ref="A20:C20"/>
    <mergeCell ref="A21:C21"/>
    <mergeCell ref="A22:C22"/>
    <mergeCell ref="A23:C23"/>
    <mergeCell ref="A12:C12"/>
    <mergeCell ref="A13:C13"/>
    <mergeCell ref="A14:C14"/>
    <mergeCell ref="A15:C15"/>
    <mergeCell ref="A16:C16"/>
    <mergeCell ref="A17:C17"/>
    <mergeCell ref="A30:C30"/>
    <mergeCell ref="A31:C31"/>
    <mergeCell ref="A33:C33"/>
    <mergeCell ref="A34:C34"/>
    <mergeCell ref="A35:C35"/>
    <mergeCell ref="A36:C36"/>
    <mergeCell ref="A24:C24"/>
    <mergeCell ref="A25:C25"/>
    <mergeCell ref="A26:C26"/>
    <mergeCell ref="A27:C27"/>
    <mergeCell ref="A28:C28"/>
    <mergeCell ref="A29:C29"/>
    <mergeCell ref="A65:C65"/>
    <mergeCell ref="A62:C62"/>
    <mergeCell ref="A63:C63"/>
    <mergeCell ref="A64:C64"/>
    <mergeCell ref="A47:C47"/>
    <mergeCell ref="A48:C48"/>
    <mergeCell ref="A49:C49"/>
    <mergeCell ref="A37:C37"/>
    <mergeCell ref="A38:C38"/>
    <mergeCell ref="A39:C39"/>
    <mergeCell ref="A40:C40"/>
    <mergeCell ref="A45:C45"/>
    <mergeCell ref="A46:C46"/>
    <mergeCell ref="A51:C51"/>
    <mergeCell ref="A52:C52"/>
    <mergeCell ref="A53:C53"/>
    <mergeCell ref="A58:C58"/>
    <mergeCell ref="A111:C111"/>
    <mergeCell ref="A130:C130"/>
    <mergeCell ref="A131:C131"/>
    <mergeCell ref="A132:C132"/>
    <mergeCell ref="A133:C133"/>
    <mergeCell ref="A117:C117"/>
    <mergeCell ref="A122:C122"/>
    <mergeCell ref="A123:C123"/>
    <mergeCell ref="A126:C126"/>
    <mergeCell ref="A115:C115"/>
    <mergeCell ref="A116:C116"/>
    <mergeCell ref="A118:C118"/>
    <mergeCell ref="A119:C119"/>
    <mergeCell ref="A120:C120"/>
    <mergeCell ref="A121:C121"/>
    <mergeCell ref="A112:C112"/>
    <mergeCell ref="A113:C113"/>
    <mergeCell ref="A114:C114"/>
    <mergeCell ref="A3:C3"/>
    <mergeCell ref="A4:C4"/>
    <mergeCell ref="A6:C6"/>
    <mergeCell ref="A32:C32"/>
    <mergeCell ref="A41:C41"/>
    <mergeCell ref="A42:C42"/>
    <mergeCell ref="A43:C43"/>
    <mergeCell ref="A110:C110"/>
    <mergeCell ref="A84:C84"/>
    <mergeCell ref="A100:C100"/>
    <mergeCell ref="A76:C76"/>
    <mergeCell ref="A75:C75"/>
    <mergeCell ref="A85:C85"/>
    <mergeCell ref="A86:C86"/>
    <mergeCell ref="A77:C77"/>
    <mergeCell ref="A108:C108"/>
    <mergeCell ref="A109:C109"/>
    <mergeCell ref="A83:C83"/>
    <mergeCell ref="A92:C92"/>
    <mergeCell ref="A93:C93"/>
    <mergeCell ref="A94:C94"/>
    <mergeCell ref="A72:C72"/>
    <mergeCell ref="A73:C73"/>
    <mergeCell ref="A50:C50"/>
    <mergeCell ref="A139:C139"/>
    <mergeCell ref="A140:C140"/>
    <mergeCell ref="A141:C141"/>
    <mergeCell ref="A142:C142"/>
    <mergeCell ref="A143:C143"/>
    <mergeCell ref="A144:C144"/>
    <mergeCell ref="A134:C134"/>
    <mergeCell ref="A136:C136"/>
    <mergeCell ref="A137:C137"/>
    <mergeCell ref="A138:C138"/>
    <mergeCell ref="A151:C151"/>
    <mergeCell ref="A152:C152"/>
    <mergeCell ref="A153:C153"/>
    <mergeCell ref="A155:C155"/>
    <mergeCell ref="A145:C145"/>
    <mergeCell ref="A146:C146"/>
    <mergeCell ref="A147:C147"/>
    <mergeCell ref="A148:C148"/>
    <mergeCell ref="A150:C150"/>
    <mergeCell ref="A184:C184"/>
    <mergeCell ref="A167:C167"/>
    <mergeCell ref="A168:C168"/>
    <mergeCell ref="A162:C162"/>
    <mergeCell ref="A163:C163"/>
    <mergeCell ref="A164:C164"/>
    <mergeCell ref="A156:C156"/>
    <mergeCell ref="A157:C157"/>
    <mergeCell ref="A161:C161"/>
    <mergeCell ref="A160:C160"/>
    <mergeCell ref="A185:C185"/>
    <mergeCell ref="A186:C186"/>
    <mergeCell ref="A182:C182"/>
    <mergeCell ref="A179:C179"/>
    <mergeCell ref="A180:C180"/>
    <mergeCell ref="A181:C181"/>
    <mergeCell ref="A158:C158"/>
    <mergeCell ref="A159:C159"/>
    <mergeCell ref="A196:C196"/>
    <mergeCell ref="A195:C195"/>
    <mergeCell ref="A190:C190"/>
    <mergeCell ref="A191:C191"/>
    <mergeCell ref="A192:C192"/>
    <mergeCell ref="A193:C193"/>
    <mergeCell ref="A194:C194"/>
    <mergeCell ref="A183:C183"/>
    <mergeCell ref="A175:C175"/>
    <mergeCell ref="A176:C176"/>
    <mergeCell ref="A177:C177"/>
    <mergeCell ref="A178:C178"/>
    <mergeCell ref="A169:C169"/>
    <mergeCell ref="A170:C170"/>
    <mergeCell ref="A171:C171"/>
    <mergeCell ref="A172:C172"/>
    <mergeCell ref="A59:C59"/>
    <mergeCell ref="A54:C54"/>
    <mergeCell ref="A55:C55"/>
    <mergeCell ref="A56:C56"/>
    <mergeCell ref="A57:C57"/>
    <mergeCell ref="A60:C60"/>
    <mergeCell ref="A61:C61"/>
    <mergeCell ref="A104:C104"/>
    <mergeCell ref="A105:C105"/>
    <mergeCell ref="A101:C101"/>
    <mergeCell ref="A74:C74"/>
    <mergeCell ref="A102:C102"/>
    <mergeCell ref="A66:C66"/>
    <mergeCell ref="A67:C67"/>
    <mergeCell ref="A68:C68"/>
    <mergeCell ref="A69:C69"/>
    <mergeCell ref="A70:C70"/>
    <mergeCell ref="A71:C71"/>
    <mergeCell ref="A209:C209"/>
    <mergeCell ref="A210:C210"/>
    <mergeCell ref="A187:C187"/>
    <mergeCell ref="A188:C188"/>
    <mergeCell ref="A189:C189"/>
    <mergeCell ref="A199:C199"/>
    <mergeCell ref="A198:C198"/>
    <mergeCell ref="A206:C206"/>
    <mergeCell ref="A207:C207"/>
    <mergeCell ref="A208:C208"/>
    <mergeCell ref="A200:C200"/>
    <mergeCell ref="A201:C201"/>
    <mergeCell ref="A202:C202"/>
    <mergeCell ref="A203:C203"/>
    <mergeCell ref="A197:C197"/>
    <mergeCell ref="A205:C205"/>
  </mergeCells>
  <phoneticPr fontId="25" type="noConversion"/>
  <pageMargins left="0.7" right="0.7" top="0.75" bottom="0.75" header="0.3" footer="0.3"/>
  <pageSetup paperSize="9" scale="5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SAŽETAK</vt:lpstr>
      <vt:lpstr> Račun prihoda i rashoda</vt:lpstr>
      <vt:lpstr>Račun financiranja</vt:lpstr>
      <vt:lpstr>Prihodi i rashodi - izvori</vt:lpstr>
      <vt:lpstr>Rashodi prema funkcijskoj kl</vt:lpstr>
      <vt:lpstr>posebni dio4. razina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Mirjana Farkaš</cp:lastModifiedBy>
  <cp:lastPrinted>2026-07-21T09:50:31Z</cp:lastPrinted>
  <dcterms:created xsi:type="dcterms:W3CDTF">2022-08-12T12:51:27Z</dcterms:created>
  <dcterms:modified xsi:type="dcterms:W3CDTF">2026-08-04T08:01:53Z</dcterms:modified>
</cp:coreProperties>
</file>